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ao_8\Desktop\Dovre Docs\Budget Reports\"/>
    </mc:Choice>
  </mc:AlternateContent>
  <xr:revisionPtr revIDLastSave="0" documentId="13_ncr:1_{0C2087CF-BF51-4445-A030-837CC90481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Titles" localSheetId="0">Sheet1!$A:$F,Sheet1!$4:$5</definedName>
    <definedName name="QB_BASIS_4" localSheetId="0" hidden="1">Sheet1!$G$3</definedName>
    <definedName name="QB_COLUMN_76200" localSheetId="0" hidden="1">Sheet1!$G$5</definedName>
    <definedName name="QB_COMPANY_0" localSheetId="0" hidden="1">Sheet1!$A$1</definedName>
    <definedName name="QB_DATA_0" localSheetId="0" hidden="1">Sheet1!$9:$9,Sheet1!$12:$12,Sheet1!$13:$13,Sheet1!$16:$16,Sheet1!$17:$17,Sheet1!$18:$18,Sheet1!$19:$19,Sheet1!$20:$20,Sheet1!$21:$21,Sheet1!$22:$22,Sheet1!$23:$23,Sheet1!$26:$26,Sheet1!$27:$27,Sheet1!$30:$30,Sheet1!$31:$31,Sheet1!$32:$32</definedName>
    <definedName name="QB_DATA_1" localSheetId="0" hidden="1">Sheet1!$33:$33,Sheet1!$34:$34,Sheet1!$35:$35,Sheet1!$39:$39,Sheet1!$40:$40,Sheet1!$44:$44,Sheet1!$45:$45,Sheet1!$46:$46,Sheet1!$49:$49,Sheet1!$55:$55,Sheet1!$56:$56,Sheet1!$57:$57,Sheet1!$58:$58,Sheet1!$59:$59,Sheet1!$60:$60,Sheet1!$61:$61</definedName>
    <definedName name="QB_DATA_2" localSheetId="0" hidden="1">Sheet1!$64:$64,Sheet1!$65:$65,Sheet1!$68:$68,Sheet1!$69:$69,Sheet1!$70:$70,Sheet1!$71:$71,Sheet1!$72:$72,Sheet1!$73:$73,Sheet1!$74:$74,Sheet1!$75:$75,Sheet1!$76:$76,Sheet1!$77:$77,Sheet1!$78:$78,Sheet1!$79:$79,Sheet1!$80:$80,Sheet1!$81:$81</definedName>
    <definedName name="QB_DATA_3" localSheetId="0" hidden="1">Sheet1!$82:$82,Sheet1!$83:$83,Sheet1!$84:$84,Sheet1!$85:$85,Sheet1!$88:$88,Sheet1!$91:$91,Sheet1!$92:$92,Sheet1!$93:$93,Sheet1!$94:$94,Sheet1!$95:$95,Sheet1!$98:$98,Sheet1!$101:$101,Sheet1!$102:$102,Sheet1!$103:$103,Sheet1!$106:$106,Sheet1!$107:$107</definedName>
    <definedName name="QB_DATA_4" localSheetId="0" hidden="1">Sheet1!$108:$108,Sheet1!$109:$109,Sheet1!$110:$110,Sheet1!$111:$111,Sheet1!$112:$112,Sheet1!$115:$115,Sheet1!$118:$118,Sheet1!$121:$121,Sheet1!$122:$122,Sheet1!$123:$123,Sheet1!$126:$126,Sheet1!$127:$127,Sheet1!$128:$128,Sheet1!$129:$129,Sheet1!$130:$130,Sheet1!$131:$131</definedName>
    <definedName name="QB_DATA_5" localSheetId="0" hidden="1">Sheet1!$132:$132,Sheet1!$133:$133,Sheet1!$134:$134,Sheet1!$135:$135,Sheet1!$136:$136,Sheet1!$137:$137,Sheet1!$138:$138,Sheet1!$139:$139,Sheet1!$140:$140,Sheet1!$141:$141,Sheet1!$142:$142,Sheet1!$145:$145,Sheet1!$148:$148,Sheet1!$149:$149,Sheet1!$150:$150,Sheet1!$151:$151</definedName>
    <definedName name="QB_DATA_6" localSheetId="0" hidden="1">Sheet1!$152:$152,Sheet1!$153:$153,Sheet1!$154:$154,Sheet1!$155:$155,Sheet1!$156:$156,Sheet1!$157:$157,Sheet1!$158:$158,Sheet1!$159:$159,Sheet1!$160:$160,Sheet1!$161:$161,Sheet1!$163:$163,Sheet1!$164:$164,Sheet1!$165:$165,Sheet1!$168:$168,Sheet1!$169:$169,Sheet1!$172:$172</definedName>
    <definedName name="QB_DATA_7" localSheetId="0" hidden="1">Sheet1!$173:$173,Sheet1!$174:$174,Sheet1!$175:$175,Sheet1!$176:$176,Sheet1!$177:$177,Sheet1!$178:$178,Sheet1!$179:$179,Sheet1!$180:$180,Sheet1!$181:$181,Sheet1!$182:$182,Sheet1!$183:$183,Sheet1!$184:$184,Sheet1!$185:$185,Sheet1!$186:$186,Sheet1!$188:$188,Sheet1!$189:$189</definedName>
    <definedName name="QB_DATA_8" localSheetId="0" hidden="1">Sheet1!$190:$190,Sheet1!$191:$191,Sheet1!$192:$192,Sheet1!$193:$193,Sheet1!$196:$196,Sheet1!$197:$197,Sheet1!$198:$198,Sheet1!$199:$199,Sheet1!$200:$200,Sheet1!$201:$201,Sheet1!$202:$202</definedName>
    <definedName name="QB_DATE_1" localSheetId="0" hidden="1">Sheet1!$G$2</definedName>
    <definedName name="QB_FORMULA_0" localSheetId="0" hidden="1">Sheet1!$G$10,Sheet1!$G$14,Sheet1!$G$24,Sheet1!$G$28,Sheet1!$G$37,Sheet1!$G$42,Sheet1!$G$47,Sheet1!$G$50,Sheet1!$G$51,Sheet1!$G$52,Sheet1!$G$62,Sheet1!$G$66,Sheet1!$G$86,Sheet1!$G$89,Sheet1!$G$96,Sheet1!$G$99</definedName>
    <definedName name="QB_FORMULA_1" localSheetId="0" hidden="1">Sheet1!$G$104,Sheet1!$G$113,Sheet1!$G$116,Sheet1!$G$119,Sheet1!$G$124,Sheet1!$G$146,Sheet1!$G$166,Sheet1!$G$170,Sheet1!$G$194,Sheet1!$G$203,Sheet1!$G$204,Sheet1!$G$205,Sheet1!$G$206</definedName>
    <definedName name="QB_ROW_100250" localSheetId="0" hidden="1">Sheet1!$F$56</definedName>
    <definedName name="QB_ROW_101250" localSheetId="0" hidden="1">Sheet1!$F$57</definedName>
    <definedName name="QB_ROW_102250" localSheetId="0" hidden="1">Sheet1!$F$58</definedName>
    <definedName name="QB_ROW_105250" localSheetId="0" hidden="1">Sheet1!$F$59</definedName>
    <definedName name="QB_ROW_107250" localSheetId="0" hidden="1">Sheet1!$F$60</definedName>
    <definedName name="QB_ROW_108250" localSheetId="0" hidden="1">Sheet1!$F$61</definedName>
    <definedName name="QB_ROW_110040" localSheetId="0" hidden="1">Sheet1!$E$67</definedName>
    <definedName name="QB_ROW_110340" localSheetId="0" hidden="1">Sheet1!$E$86</definedName>
    <definedName name="QB_ROW_111250" localSheetId="0" hidden="1">Sheet1!$F$68</definedName>
    <definedName name="QB_ROW_113250" localSheetId="0" hidden="1">Sheet1!$F$69</definedName>
    <definedName name="QB_ROW_114250" localSheetId="0" hidden="1">Sheet1!$F$70</definedName>
    <definedName name="QB_ROW_115250" localSheetId="0" hidden="1">Sheet1!$F$71</definedName>
    <definedName name="QB_ROW_116250" localSheetId="0" hidden="1">Sheet1!$F$72</definedName>
    <definedName name="QB_ROW_117250" localSheetId="0" hidden="1">Sheet1!$F$73</definedName>
    <definedName name="QB_ROW_118250" localSheetId="0" hidden="1">Sheet1!$F$74</definedName>
    <definedName name="QB_ROW_119250" localSheetId="0" hidden="1">Sheet1!$F$75</definedName>
    <definedName name="QB_ROW_120250" localSheetId="0" hidden="1">Sheet1!$F$76</definedName>
    <definedName name="QB_ROW_121250" localSheetId="0" hidden="1">Sheet1!$F$77</definedName>
    <definedName name="QB_ROW_122250" localSheetId="0" hidden="1">Sheet1!$F$78</definedName>
    <definedName name="QB_ROW_123250" localSheetId="0" hidden="1">Sheet1!$F$79</definedName>
    <definedName name="QB_ROW_124250" localSheetId="0" hidden="1">Sheet1!$F$80</definedName>
    <definedName name="QB_ROW_125250" localSheetId="0" hidden="1">Sheet1!$F$81</definedName>
    <definedName name="QB_ROW_126250" localSheetId="0" hidden="1">Sheet1!$F$82</definedName>
    <definedName name="QB_ROW_127250" localSheetId="0" hidden="1">Sheet1!$F$83</definedName>
    <definedName name="QB_ROW_128250" localSheetId="0" hidden="1">Sheet1!$F$84</definedName>
    <definedName name="QB_ROW_129250" localSheetId="0" hidden="1">Sheet1!$F$85</definedName>
    <definedName name="QB_ROW_130040" localSheetId="0" hidden="1">Sheet1!$E$90</definedName>
    <definedName name="QB_ROW_130340" localSheetId="0" hidden="1">Sheet1!$E$96</definedName>
    <definedName name="QB_ROW_131250" localSheetId="0" hidden="1">Sheet1!$F$91</definedName>
    <definedName name="QB_ROW_134250" localSheetId="0" hidden="1">Sheet1!$F$92</definedName>
    <definedName name="QB_ROW_135250" localSheetId="0" hidden="1">Sheet1!$F$93</definedName>
    <definedName name="QB_ROW_138250" localSheetId="0" hidden="1">Sheet1!$F$94</definedName>
    <definedName name="QB_ROW_139250" localSheetId="0" hidden="1">Sheet1!$F$95</definedName>
    <definedName name="QB_ROW_141040" localSheetId="0" hidden="1">Sheet1!$E$97</definedName>
    <definedName name="QB_ROW_141340" localSheetId="0" hidden="1">Sheet1!$E$99</definedName>
    <definedName name="QB_ROW_142250" localSheetId="0" hidden="1">Sheet1!$F$98</definedName>
    <definedName name="QB_ROW_143040" localSheetId="0" hidden="1">Sheet1!$E$100</definedName>
    <definedName name="QB_ROW_143340" localSheetId="0" hidden="1">Sheet1!$E$104</definedName>
    <definedName name="QB_ROW_144250" localSheetId="0" hidden="1">Sheet1!$F$101</definedName>
    <definedName name="QB_ROW_145250" localSheetId="0" hidden="1">Sheet1!$F$102</definedName>
    <definedName name="QB_ROW_146040" localSheetId="0" hidden="1">Sheet1!$E$63</definedName>
    <definedName name="QB_ROW_146340" localSheetId="0" hidden="1">Sheet1!$E$66</definedName>
    <definedName name="QB_ROW_147250" localSheetId="0" hidden="1">Sheet1!$F$64</definedName>
    <definedName name="QB_ROW_148040" localSheetId="0" hidden="1">Sheet1!$E$195</definedName>
    <definedName name="QB_ROW_148340" localSheetId="0" hidden="1">Sheet1!$E$203</definedName>
    <definedName name="QB_ROW_149250" localSheetId="0" hidden="1">Sheet1!$F$196</definedName>
    <definedName name="QB_ROW_150250" localSheetId="0" hidden="1">Sheet1!$F$197</definedName>
    <definedName name="QB_ROW_152250" localSheetId="0" hidden="1">Sheet1!$F$198</definedName>
    <definedName name="QB_ROW_153250" localSheetId="0" hidden="1">Sheet1!$F$199</definedName>
    <definedName name="QB_ROW_154250" localSheetId="0" hidden="1">Sheet1!$F$200</definedName>
    <definedName name="QB_ROW_155250" localSheetId="0" hidden="1">Sheet1!$F$201</definedName>
    <definedName name="QB_ROW_156250" localSheetId="0" hidden="1">Sheet1!$F$202</definedName>
    <definedName name="QB_ROW_157040" localSheetId="0" hidden="1">Sheet1!$E$114</definedName>
    <definedName name="QB_ROW_157340" localSheetId="0" hidden="1">Sheet1!$E$116</definedName>
    <definedName name="QB_ROW_159250" localSheetId="0" hidden="1">Sheet1!$F$115</definedName>
    <definedName name="QB_ROW_160250" localSheetId="0" hidden="1">Sheet1!$F$121</definedName>
    <definedName name="QB_ROW_161250" localSheetId="0" hidden="1">Sheet1!$F$122</definedName>
    <definedName name="QB_ROW_162250" localSheetId="0" hidden="1">Sheet1!$F$123</definedName>
    <definedName name="QB_ROW_163250" localSheetId="0" hidden="1">Sheet1!$F$118</definedName>
    <definedName name="QB_ROW_164040" localSheetId="0" hidden="1">Sheet1!$E$120</definedName>
    <definedName name="QB_ROW_164340" localSheetId="0" hidden="1">Sheet1!$E$124</definedName>
    <definedName name="QB_ROW_165040" localSheetId="0" hidden="1">Sheet1!$E$117</definedName>
    <definedName name="QB_ROW_165340" localSheetId="0" hidden="1">Sheet1!$E$119</definedName>
    <definedName name="QB_ROW_166040" localSheetId="0" hidden="1">Sheet1!$E$125</definedName>
    <definedName name="QB_ROW_166340" localSheetId="0" hidden="1">Sheet1!$E$146</definedName>
    <definedName name="QB_ROW_167250" localSheetId="0" hidden="1">Sheet1!$F$126</definedName>
    <definedName name="QB_ROW_168250" localSheetId="0" hidden="1">Sheet1!$F$127</definedName>
    <definedName name="QB_ROW_169250" localSheetId="0" hidden="1">Sheet1!$F$128</definedName>
    <definedName name="QB_ROW_170250" localSheetId="0" hidden="1">Sheet1!$F$129</definedName>
    <definedName name="QB_ROW_171250" localSheetId="0" hidden="1">Sheet1!$F$130</definedName>
    <definedName name="QB_ROW_172250" localSheetId="0" hidden="1">Sheet1!$F$131</definedName>
    <definedName name="QB_ROW_173250" localSheetId="0" hidden="1">Sheet1!$F$132</definedName>
    <definedName name="QB_ROW_177250" localSheetId="0" hidden="1">Sheet1!$F$133</definedName>
    <definedName name="QB_ROW_178250" localSheetId="0" hidden="1">Sheet1!$F$134</definedName>
    <definedName name="QB_ROW_179250" localSheetId="0" hidden="1">Sheet1!$F$135</definedName>
    <definedName name="QB_ROW_180250" localSheetId="0" hidden="1">Sheet1!$F$136</definedName>
    <definedName name="QB_ROW_181250" localSheetId="0" hidden="1">Sheet1!$F$137</definedName>
    <definedName name="QB_ROW_182250" localSheetId="0" hidden="1">Sheet1!$F$138</definedName>
    <definedName name="QB_ROW_18301" localSheetId="0" hidden="1">Sheet1!$A$206</definedName>
    <definedName name="QB_ROW_184250" localSheetId="0" hidden="1">Sheet1!$F$139</definedName>
    <definedName name="QB_ROW_185250" localSheetId="0" hidden="1">Sheet1!$F$140</definedName>
    <definedName name="QB_ROW_186250" localSheetId="0" hidden="1">Sheet1!$F$141</definedName>
    <definedName name="QB_ROW_187350" localSheetId="0" hidden="1">Sheet1!$F$142</definedName>
    <definedName name="QB_ROW_188250" localSheetId="0" hidden="1">Sheet1!$F$145</definedName>
    <definedName name="QB_ROW_189040" localSheetId="0" hidden="1">Sheet1!$E$171</definedName>
    <definedName name="QB_ROW_189340" localSheetId="0" hidden="1">Sheet1!$E$194</definedName>
    <definedName name="QB_ROW_19011" localSheetId="0" hidden="1">Sheet1!$B$6</definedName>
    <definedName name="QB_ROW_190250" localSheetId="0" hidden="1">Sheet1!$F$172</definedName>
    <definedName name="QB_ROW_191250" localSheetId="0" hidden="1">Sheet1!$F$173</definedName>
    <definedName name="QB_ROW_192250" localSheetId="0" hidden="1">Sheet1!$F$174</definedName>
    <definedName name="QB_ROW_19311" localSheetId="0" hidden="1">Sheet1!$B$205</definedName>
    <definedName name="QB_ROW_193250" localSheetId="0" hidden="1">Sheet1!$F$175</definedName>
    <definedName name="QB_ROW_194250" localSheetId="0" hidden="1">Sheet1!$F$176</definedName>
    <definedName name="QB_ROW_196250" localSheetId="0" hidden="1">Sheet1!$F$177</definedName>
    <definedName name="QB_ROW_197250" localSheetId="0" hidden="1">Sheet1!$F$181</definedName>
    <definedName name="QB_ROW_199250" localSheetId="0" hidden="1">Sheet1!$F$178</definedName>
    <definedName name="QB_ROW_200250" localSheetId="0" hidden="1">Sheet1!$F$179</definedName>
    <definedName name="QB_ROW_20031" localSheetId="0" hidden="1">Sheet1!$D$7</definedName>
    <definedName name="QB_ROW_201250" localSheetId="0" hidden="1">Sheet1!$F$180</definedName>
    <definedName name="QB_ROW_202250" localSheetId="0" hidden="1">Sheet1!$F$182</definedName>
    <definedName name="QB_ROW_203250" localSheetId="0" hidden="1">Sheet1!$F$183</definedName>
    <definedName name="QB_ROW_20331" localSheetId="0" hidden="1">Sheet1!$D$51</definedName>
    <definedName name="QB_ROW_205250" localSheetId="0" hidden="1">Sheet1!$F$184</definedName>
    <definedName name="QB_ROW_206250" localSheetId="0" hidden="1">Sheet1!$F$185</definedName>
    <definedName name="QB_ROW_207250" localSheetId="0" hidden="1">Sheet1!$F$186</definedName>
    <definedName name="QB_ROW_208250" localSheetId="0" hidden="1">Sheet1!$F$188</definedName>
    <definedName name="QB_ROW_209250" localSheetId="0" hidden="1">Sheet1!$F$189</definedName>
    <definedName name="QB_ROW_210250" localSheetId="0" hidden="1">Sheet1!$F$190</definedName>
    <definedName name="QB_ROW_21031" localSheetId="0" hidden="1">Sheet1!$D$53</definedName>
    <definedName name="QB_ROW_211250" localSheetId="0" hidden="1">Sheet1!$F$192</definedName>
    <definedName name="QB_ROW_212250" localSheetId="0" hidden="1">Sheet1!$F$193</definedName>
    <definedName name="QB_ROW_21331" localSheetId="0" hidden="1">Sheet1!$D$204</definedName>
    <definedName name="QB_ROW_215040" localSheetId="0" hidden="1">Sheet1!$E$147</definedName>
    <definedName name="QB_ROW_215340" localSheetId="0" hidden="1">Sheet1!$E$166</definedName>
    <definedName name="QB_ROW_216250" localSheetId="0" hidden="1">Sheet1!$F$148</definedName>
    <definedName name="QB_ROW_217250" localSheetId="0" hidden="1">Sheet1!$F$149</definedName>
    <definedName name="QB_ROW_218250" localSheetId="0" hidden="1">Sheet1!$F$150</definedName>
    <definedName name="QB_ROW_219250" localSheetId="0" hidden="1">Sheet1!$F$151</definedName>
    <definedName name="QB_ROW_220250" localSheetId="0" hidden="1">Sheet1!$F$152</definedName>
    <definedName name="QB_ROW_221250" localSheetId="0" hidden="1">Sheet1!$F$153</definedName>
    <definedName name="QB_ROW_222250" localSheetId="0" hidden="1">Sheet1!$F$154</definedName>
    <definedName name="QB_ROW_226250" localSheetId="0" hidden="1">Sheet1!$F$155</definedName>
    <definedName name="QB_ROW_227250" localSheetId="0" hidden="1">Sheet1!$F$156</definedName>
    <definedName name="QB_ROW_228250" localSheetId="0" hidden="1">Sheet1!$F$157</definedName>
    <definedName name="QB_ROW_229250" localSheetId="0" hidden="1">Sheet1!$F$158</definedName>
    <definedName name="QB_ROW_230250" localSheetId="0" hidden="1">Sheet1!$F$159</definedName>
    <definedName name="QB_ROW_231250" localSheetId="0" hidden="1">Sheet1!$F$160</definedName>
    <definedName name="QB_ROW_232250" localSheetId="0" hidden="1">Sheet1!$F$163</definedName>
    <definedName name="QB_ROW_233250" localSheetId="0" hidden="1">Sheet1!$F$164</definedName>
    <definedName name="QB_ROW_234250" localSheetId="0" hidden="1">Sheet1!$F$165</definedName>
    <definedName name="QB_ROW_235040" localSheetId="0" hidden="1">Sheet1!$E$167</definedName>
    <definedName name="QB_ROW_235340" localSheetId="0" hidden="1">Sheet1!$E$170</definedName>
    <definedName name="QB_ROW_236250" localSheetId="0" hidden="1">Sheet1!$F$168</definedName>
    <definedName name="QB_ROW_237250" localSheetId="0" hidden="1">Sheet1!$F$169</definedName>
    <definedName name="QB_ROW_238040" localSheetId="0" hidden="1">Sheet1!$E$87</definedName>
    <definedName name="QB_ROW_238340" localSheetId="0" hidden="1">Sheet1!$E$89</definedName>
    <definedName name="QB_ROW_239250" localSheetId="0" hidden="1">Sheet1!$F$88</definedName>
    <definedName name="QB_ROW_282250" localSheetId="0" hidden="1">Sheet1!$F$191</definedName>
    <definedName name="QB_ROW_285250" localSheetId="0" hidden="1">Sheet1!$F$161</definedName>
    <definedName name="QB_ROW_294250" localSheetId="0" hidden="1">Sheet1!$F$103</definedName>
    <definedName name="QB_ROW_305250" localSheetId="0" hidden="1">Sheet1!$F$23</definedName>
    <definedName name="QB_ROW_317250" localSheetId="0" hidden="1">Sheet1!$F$65</definedName>
    <definedName name="QB_ROW_32040" localSheetId="0" hidden="1">Sheet1!$E$48</definedName>
    <definedName name="QB_ROW_32340" localSheetId="0" hidden="1">Sheet1!$E$50</definedName>
    <definedName name="QB_ROW_33250" localSheetId="0" hidden="1">Sheet1!$F$49</definedName>
    <definedName name="QB_ROW_39040" localSheetId="0" hidden="1">Sheet1!$E$15</definedName>
    <definedName name="QB_ROW_39340" localSheetId="0" hidden="1">Sheet1!$E$24</definedName>
    <definedName name="QB_ROW_41250" localSheetId="0" hidden="1">Sheet1!$F$18</definedName>
    <definedName name="QB_ROW_42250" localSheetId="0" hidden="1">Sheet1!$F$19</definedName>
    <definedName name="QB_ROW_43250" localSheetId="0" hidden="1">Sheet1!$F$20</definedName>
    <definedName name="QB_ROW_44250" localSheetId="0" hidden="1">Sheet1!$F$21</definedName>
    <definedName name="QB_ROW_45250" localSheetId="0" hidden="1">Sheet1!$F$22</definedName>
    <definedName name="QB_ROW_46250" localSheetId="0" hidden="1">Sheet1!$F$16</definedName>
    <definedName name="QB_ROW_47250" localSheetId="0" hidden="1">Sheet1!$F$17</definedName>
    <definedName name="QB_ROW_48040" localSheetId="0" hidden="1">Sheet1!$E$25</definedName>
    <definedName name="QB_ROW_48340" localSheetId="0" hidden="1">Sheet1!$E$28</definedName>
    <definedName name="QB_ROW_51250" localSheetId="0" hidden="1">Sheet1!$F$26</definedName>
    <definedName name="QB_ROW_52250" localSheetId="0" hidden="1">Sheet1!$F$27</definedName>
    <definedName name="QB_ROW_53040" localSheetId="0" hidden="1">Sheet1!$E$8</definedName>
    <definedName name="QB_ROW_53340" localSheetId="0" hidden="1">Sheet1!$E$10</definedName>
    <definedName name="QB_ROW_54250" localSheetId="0" hidden="1">Sheet1!$F$9</definedName>
    <definedName name="QB_ROW_55040" localSheetId="0" hidden="1">Sheet1!$E$43</definedName>
    <definedName name="QB_ROW_55340" localSheetId="0" hidden="1">Sheet1!$E$47</definedName>
    <definedName name="QB_ROW_56250" localSheetId="0" hidden="1">Sheet1!$F$44</definedName>
    <definedName name="QB_ROW_57250" localSheetId="0" hidden="1">Sheet1!$F$45</definedName>
    <definedName name="QB_ROW_60250" localSheetId="0" hidden="1">Sheet1!$F$46</definedName>
    <definedName name="QB_ROW_64040" localSheetId="0" hidden="1">Sheet1!$E$11</definedName>
    <definedName name="QB_ROW_64250" localSheetId="0" hidden="1">Sheet1!$F$13</definedName>
    <definedName name="QB_ROW_64340" localSheetId="0" hidden="1">Sheet1!$E$14</definedName>
    <definedName name="QB_ROW_65250" localSheetId="0" hidden="1">Sheet1!$F$12</definedName>
    <definedName name="QB_ROW_66040" localSheetId="0" hidden="1">Sheet1!$E$29</definedName>
    <definedName name="QB_ROW_66340" localSheetId="0" hidden="1">Sheet1!$E$37</definedName>
    <definedName name="QB_ROW_67250" localSheetId="0" hidden="1">Sheet1!$F$30</definedName>
    <definedName name="QB_ROW_70250" localSheetId="0" hidden="1">Sheet1!$F$31</definedName>
    <definedName name="QB_ROW_71250" localSheetId="0" hidden="1">Sheet1!$F$32</definedName>
    <definedName name="QB_ROW_72250" localSheetId="0" hidden="1">Sheet1!$F$33</definedName>
    <definedName name="QB_ROW_73250" localSheetId="0" hidden="1">Sheet1!$F$34</definedName>
    <definedName name="QB_ROW_74250" localSheetId="0" hidden="1">Sheet1!$F$35</definedName>
    <definedName name="QB_ROW_76040" localSheetId="0" hidden="1">Sheet1!$E$38</definedName>
    <definedName name="QB_ROW_76340" localSheetId="0" hidden="1">Sheet1!$E$42</definedName>
    <definedName name="QB_ROW_78250" localSheetId="0" hidden="1">Sheet1!$F$39</definedName>
    <definedName name="QB_ROW_79250" localSheetId="0" hidden="1">Sheet1!$F$40</definedName>
    <definedName name="QB_ROW_84040" localSheetId="0" hidden="1">Sheet1!$E$105</definedName>
    <definedName name="QB_ROW_84340" localSheetId="0" hidden="1">Sheet1!$E$113</definedName>
    <definedName name="QB_ROW_85250" localSheetId="0" hidden="1">Sheet1!$F$106</definedName>
    <definedName name="QB_ROW_86250" localSheetId="0" hidden="1">Sheet1!$F$107</definedName>
    <definedName name="QB_ROW_86321" localSheetId="0" hidden="1">Sheet1!$C$52</definedName>
    <definedName name="QB_ROW_87250" localSheetId="0" hidden="1">Sheet1!$F$108</definedName>
    <definedName name="QB_ROW_88250" localSheetId="0" hidden="1">Sheet1!$F$109</definedName>
    <definedName name="QB_ROW_92250" localSheetId="0" hidden="1">Sheet1!$F$110</definedName>
    <definedName name="QB_ROW_94250" localSheetId="0" hidden="1">Sheet1!$F$111</definedName>
    <definedName name="QB_ROW_95250" localSheetId="0" hidden="1">Sheet1!$F$112</definedName>
    <definedName name="QB_ROW_98040" localSheetId="0" hidden="1">Sheet1!$E$54</definedName>
    <definedName name="QB_ROW_98340" localSheetId="0" hidden="1">Sheet1!$E$62</definedName>
    <definedName name="QB_ROW_99250" localSheetId="0" hidden="1">Sheet1!$F$55</definedName>
    <definedName name="QB_SUBTITLE_3" localSheetId="0" hidden="1">Sheet1!$A$3</definedName>
    <definedName name="QB_TIME_5" localSheetId="0" hidden="1">Sheet1!$G$1</definedName>
    <definedName name="QB_TITLE_2" localSheetId="0" hidden="1">Sheet1!$A$2</definedName>
    <definedName name="QBCANSUPPORTUPDATE" localSheetId="0">TRUE</definedName>
    <definedName name="QBCOMPANYFILENAME" localSheetId="0">"C:\Users\Public\Documents\Intuit\QuickBooks\Town of Dovre, Barron Co. WI.qbw"</definedName>
    <definedName name="QBENDDATE" localSheetId="0">20211231</definedName>
    <definedName name="QBHEADERSONSCREEN" localSheetId="0">TRUE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"8ecd9e155dc54add820d25efa5e0b1cd"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6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2" i="1" l="1"/>
  <c r="I68" i="1"/>
  <c r="J158" i="1"/>
  <c r="I172" i="1"/>
  <c r="I148" i="1"/>
  <c r="I131" i="1"/>
  <c r="I126" i="1"/>
  <c r="I70" i="1"/>
  <c r="I69" i="1"/>
  <c r="I14" i="1"/>
  <c r="I24" i="1"/>
  <c r="I37" i="1"/>
  <c r="I28" i="1" l="1"/>
  <c r="I10" i="1"/>
  <c r="I42" i="1"/>
  <c r="I47" i="1"/>
  <c r="I50" i="1"/>
  <c r="I62" i="1"/>
  <c r="I66" i="1"/>
  <c r="I86" i="1"/>
  <c r="I89" i="1"/>
  <c r="I96" i="1"/>
  <c r="I99" i="1"/>
  <c r="I104" i="1"/>
  <c r="I113" i="1"/>
  <c r="I116" i="1"/>
  <c r="I119" i="1"/>
  <c r="I124" i="1"/>
  <c r="I146" i="1"/>
  <c r="I166" i="1"/>
  <c r="I170" i="1"/>
  <c r="I194" i="1"/>
  <c r="I203" i="1"/>
  <c r="I204" i="1" l="1"/>
  <c r="I51" i="1"/>
  <c r="I52" i="1" l="1"/>
  <c r="I205" i="1" l="1"/>
  <c r="I206" i="1" l="1"/>
</calcChain>
</file>

<file path=xl/sharedStrings.xml><?xml version="1.0" encoding="utf-8"?>
<sst xmlns="http://schemas.openxmlformats.org/spreadsheetml/2006/main" count="207" uniqueCount="207">
  <si>
    <t>Town of Dovre, Barron Co. WI</t>
  </si>
  <si>
    <t>Profit &amp; Loss Budget Overview</t>
  </si>
  <si>
    <t>Ordinary Income/Expense</t>
  </si>
  <si>
    <t>Income</t>
  </si>
  <si>
    <t>Fines &amp; Forfeitures</t>
  </si>
  <si>
    <t>100-00-45100 Law &amp; Ord Violatns</t>
  </si>
  <si>
    <t>Total Fines &amp; Forfeitures</t>
  </si>
  <si>
    <t>Intergov Charges for Services</t>
  </si>
  <si>
    <t>100-00-47430 Other Local Gov</t>
  </si>
  <si>
    <t>Intergov Charges for Services - Other</t>
  </si>
  <si>
    <t>Total Intergov Charges for Services</t>
  </si>
  <si>
    <t>Intergovermental Revenues</t>
  </si>
  <si>
    <t>100-00-41300 Aids Lieu Tax DNR</t>
  </si>
  <si>
    <t>100-00-41350 Sev/Yield/WDra Tax</t>
  </si>
  <si>
    <t>100-00-43410 State Shared Rev</t>
  </si>
  <si>
    <t>100-00-43420 State Fire Ins</t>
  </si>
  <si>
    <t>100-00-43500 State Grants</t>
  </si>
  <si>
    <t>100-00-43531 State Trans Aids</t>
  </si>
  <si>
    <t>100-00-43534 TRIPP</t>
  </si>
  <si>
    <t>103-00-43610 Muni Svc Pmts</t>
  </si>
  <si>
    <t>Total Intergovermental Revenues</t>
  </si>
  <si>
    <t>Licenses and Permits</t>
  </si>
  <si>
    <t>100-00-44300 Bldg Per/Insp Fees</t>
  </si>
  <si>
    <t>100-00-44310 Other Per-Driveway</t>
  </si>
  <si>
    <t>Total Licenses and Permits</t>
  </si>
  <si>
    <t>Miscellaneous Revenues</t>
  </si>
  <si>
    <t>100-00-48110 Checking Act Int</t>
  </si>
  <si>
    <t>100-00-48120 Cap Cr/Patr Refund</t>
  </si>
  <si>
    <t>100-00-48200 Rent of Town Hall</t>
  </si>
  <si>
    <t>100-00-48250 Reimb Leg/Cons Fee</t>
  </si>
  <si>
    <t>100-00-48300 Prop/Equip Sales</t>
  </si>
  <si>
    <t>100-00-48310 Prop/Scrap Sales</t>
  </si>
  <si>
    <t>Total Miscellaneous Revenues</t>
  </si>
  <si>
    <t>Other Financing Sources</t>
  </si>
  <si>
    <t>710-00-49220 PIR Royalties</t>
  </si>
  <si>
    <t>Total Other Financing Sources</t>
  </si>
  <si>
    <t>Public Charges for Services</t>
  </si>
  <si>
    <t>100-00-46110 Clerk's Fees</t>
  </si>
  <si>
    <t>100-00-46112 Copy &amp; Pub Fees</t>
  </si>
  <si>
    <t>100-00-46315 Culvert Sales</t>
  </si>
  <si>
    <t>Total Public Charges for Services</t>
  </si>
  <si>
    <t>Taxes</t>
  </si>
  <si>
    <t>100-00-41110 Property Taxes</t>
  </si>
  <si>
    <t>Total Taxes</t>
  </si>
  <si>
    <t>Total Income</t>
  </si>
  <si>
    <t>Gross Profit</t>
  </si>
  <si>
    <t>Expense</t>
  </si>
  <si>
    <t>Administration</t>
  </si>
  <si>
    <t>100-01-51200-111 Chair Salary</t>
  </si>
  <si>
    <t>100-01-51200-114 Per Diem Pay</t>
  </si>
  <si>
    <t>100-01-51200-131 FICA</t>
  </si>
  <si>
    <t>100-01-51200-132 Medicare</t>
  </si>
  <si>
    <t>100-01-51200-252 Liab Insurance</t>
  </si>
  <si>
    <t>100-01-51200-330 Conferences</t>
  </si>
  <si>
    <t>100-01-51200-331 Mileage</t>
  </si>
  <si>
    <t>Total Administration</t>
  </si>
  <si>
    <t>Assessment of Property</t>
  </si>
  <si>
    <t>100-02-51530-213 Assessor Cont.</t>
  </si>
  <si>
    <t>100-02-51530-214 State of WI</t>
  </si>
  <si>
    <t>Total Assessment of Property</t>
  </si>
  <si>
    <t>Clerk/Treasurer</t>
  </si>
  <si>
    <t>100-02-51420-111 Clrk/Tr Salary</t>
  </si>
  <si>
    <t>100-02-51420-131 FICA</t>
  </si>
  <si>
    <t>100-02-51420-132 Medicare</t>
  </si>
  <si>
    <t>100-02-51420-211 Comptr Consult</t>
  </si>
  <si>
    <t>100-02-51420-224 Telephone</t>
  </si>
  <si>
    <t>100-02-51420-227 Internet Srvc</t>
  </si>
  <si>
    <t>100-02-51420-231 Comp Maint/Eqp</t>
  </si>
  <si>
    <t>100-02-51420-252 Liab/Crime Ins</t>
  </si>
  <si>
    <t>100-02-51420-310 Office Supply</t>
  </si>
  <si>
    <t>100-02-51420-315 Postage</t>
  </si>
  <si>
    <t>100-02-51420-320 Publications</t>
  </si>
  <si>
    <t>100-02-51420-321 Notices</t>
  </si>
  <si>
    <t>100-02-51420-322 Dues/Subscrip</t>
  </si>
  <si>
    <t>100-02-51420-330 Training/Conf</t>
  </si>
  <si>
    <t>100-02-51420-331 Mileage</t>
  </si>
  <si>
    <t>100-02-51420-332 Lodging</t>
  </si>
  <si>
    <t>100-02-51420-333 Meals</t>
  </si>
  <si>
    <t>100-02-51420-390 Misc</t>
  </si>
  <si>
    <t>Total Clerk/Treasurer</t>
  </si>
  <si>
    <t>Contingency</t>
  </si>
  <si>
    <t>100-02-55000-390  TB Contingncy</t>
  </si>
  <si>
    <t>Total Contingency</t>
  </si>
  <si>
    <t>Elections</t>
  </si>
  <si>
    <t>100-02-51440-112 Temporary Pay</t>
  </si>
  <si>
    <t>100-02-51440-211 V Mach Conslt</t>
  </si>
  <si>
    <t>100-02-51440-231 V Mach Maint.</t>
  </si>
  <si>
    <t>100-02-51440-331 Mileage</t>
  </si>
  <si>
    <t>100-02-51440-333 Meals</t>
  </si>
  <si>
    <t>Total Elections</t>
  </si>
  <si>
    <t>Financial Admin</t>
  </si>
  <si>
    <t>100-02-51500-510 Audit Fees</t>
  </si>
  <si>
    <t>Total Financial Admin</t>
  </si>
  <si>
    <t>Legal/Consulting</t>
  </si>
  <si>
    <t>100-02-51520-215 Legal Services</t>
  </si>
  <si>
    <t>100-02-51520-216 Consulting Ser</t>
  </si>
  <si>
    <t>100-02-51520-217 Eng Consulting</t>
  </si>
  <si>
    <t>Total Legal/Consulting</t>
  </si>
  <si>
    <t>Legislative</t>
  </si>
  <si>
    <t>100-01-51100-111 Super Salary</t>
  </si>
  <si>
    <t>100-01-51100-114 Per Diem Pay</t>
  </si>
  <si>
    <t>100-01-51100-131 FICA</t>
  </si>
  <si>
    <t>100-01-51100-132 Medicare</t>
  </si>
  <si>
    <t>100-01-51100-253 Gen/Exc Liab</t>
  </si>
  <si>
    <t>100-01-51100-330 Conferences</t>
  </si>
  <si>
    <t>100-01-51100-331 Mileage</t>
  </si>
  <si>
    <t>Total Legislative</t>
  </si>
  <si>
    <t>Public Safety Ambulance</t>
  </si>
  <si>
    <t>100-02-52300-705 Amb Dist Dues</t>
  </si>
  <si>
    <t>Total Public Safety Ambulance</t>
  </si>
  <si>
    <t>Public Safety Building</t>
  </si>
  <si>
    <t>100-02-52400-216 Bldg Ins Fees</t>
  </si>
  <si>
    <t>Total Public Safety Building</t>
  </si>
  <si>
    <t>Public Safety Fire</t>
  </si>
  <si>
    <t>100-02-52200-705 Fire Dist-NAub</t>
  </si>
  <si>
    <t>100-02-52200-706 Fire Dist-Chet</t>
  </si>
  <si>
    <t>100-02-52200-710 Fire Prot 2%</t>
  </si>
  <si>
    <t>Total Public Safety Fire</t>
  </si>
  <si>
    <t>Public Works Highway</t>
  </si>
  <si>
    <t>100-02-53200-111 Reg Wages</t>
  </si>
  <si>
    <t>100-02-53200-112 PT Wages</t>
  </si>
  <si>
    <t>100-02-53200-113 OT Wages</t>
  </si>
  <si>
    <t>100-02-53200-131 FICA</t>
  </si>
  <si>
    <t>100-02-53200-132 Medicare</t>
  </si>
  <si>
    <t>100-02-53200-133 Health Ins</t>
  </si>
  <si>
    <t>100-02-53200-138 Retirement</t>
  </si>
  <si>
    <t>100-02-53200-351 Gas/Diesel</t>
  </si>
  <si>
    <t>100-02-53200-352 Maint Supplies</t>
  </si>
  <si>
    <t>100-02-53200-353 Street Signs</t>
  </si>
  <si>
    <t>100-02-53200-354 Ad/Fire Signs</t>
  </si>
  <si>
    <t>100-02-53200-361 Stock Gravel</t>
  </si>
  <si>
    <t>100-02-53200-365 Salt Brine&amp;Tnk</t>
  </si>
  <si>
    <t>100-02-53200-367 Salt &amp; Sand Sd</t>
  </si>
  <si>
    <t>100-02-53200-368 Cold Patch</t>
  </si>
  <si>
    <t>100-02-53200-369 Culverts</t>
  </si>
  <si>
    <t>100-02-53200-375 Road Projects</t>
  </si>
  <si>
    <t>100-02-53200-398 Wrkrs Comp Ins</t>
  </si>
  <si>
    <t>Total Public Works Highway</t>
  </si>
  <si>
    <t>Public Works Machinery Operatio</t>
  </si>
  <si>
    <t>100-02-53400-111 Reg Wages</t>
  </si>
  <si>
    <t>100-02-53400-112 PT Wages</t>
  </si>
  <si>
    <t>100-02-53400-113 OT Wages</t>
  </si>
  <si>
    <t>100-02-53400-131 FICA</t>
  </si>
  <si>
    <t>100-02-53400-132 Medicare</t>
  </si>
  <si>
    <t>100-02-53400-133 Health Ins</t>
  </si>
  <si>
    <t>100-02-53400-138 Retirement</t>
  </si>
  <si>
    <t>100-02-53400-380 Grader Rep/Mnt</t>
  </si>
  <si>
    <t>100-02-53400-381 PU Rep/Maint</t>
  </si>
  <si>
    <t>100-02-53400-382 2005 PB Rpr/Mt</t>
  </si>
  <si>
    <t>100-02-53400-383 2016 West Star</t>
  </si>
  <si>
    <t>100-02-53400-384 Mower Rpr/Main</t>
  </si>
  <si>
    <t>100-02-53400-385 CAT Repair</t>
  </si>
  <si>
    <t>100-02-53400-386 Equip Rental</t>
  </si>
  <si>
    <t>100-02-53400-390 Miscellaneous</t>
  </si>
  <si>
    <t>100-02-53400-398 Wkrs Comp Ins</t>
  </si>
  <si>
    <t>100-02-53400-399 Vehicle Ins</t>
  </si>
  <si>
    <t>Total Public Works Machinery Operatio</t>
  </si>
  <si>
    <t>Public Works New Auburn</t>
  </si>
  <si>
    <t>100-02-53500-352 Str Light NA</t>
  </si>
  <si>
    <t>100-02-53500-390 Street Aids NA</t>
  </si>
  <si>
    <t>Total Public Works New Auburn</t>
  </si>
  <si>
    <t>Public Works Shop</t>
  </si>
  <si>
    <t>100-02-53300-111 Reg Wages</t>
  </si>
  <si>
    <t>100-02-53300-112 PT Wages</t>
  </si>
  <si>
    <t>100-02-53300-113 OT Wages</t>
  </si>
  <si>
    <t>100-02-53300-131 FICA</t>
  </si>
  <si>
    <t>100-02-53300-132 Medicare</t>
  </si>
  <si>
    <t>100-02-53300-138 Retirement</t>
  </si>
  <si>
    <t>100-02-53300-221 Electricity</t>
  </si>
  <si>
    <t>100-02-53300-222 Gas Service</t>
  </si>
  <si>
    <t>100-02-53300-223 Water/Sewer</t>
  </si>
  <si>
    <t>100-02-53300-225 Cell Phone</t>
  </si>
  <si>
    <t>100-02-53300-225 Telephone</t>
  </si>
  <si>
    <t>100-02-53300-227 Internet Svs</t>
  </si>
  <si>
    <t>100-02-53300-352 Main Supp/Tool</t>
  </si>
  <si>
    <t>100-02-53300-354 Bldg Maint</t>
  </si>
  <si>
    <t>100-02-53300-355 Security Systm</t>
  </si>
  <si>
    <t>100-02-53300-390 Misc-Drug Test</t>
  </si>
  <si>
    <t>100-02-53300-393 PL Aeration</t>
  </si>
  <si>
    <t>100-02-53300-394 TH Mowing Svs</t>
  </si>
  <si>
    <t>100-02-53300-395 Shop Rep/Remod</t>
  </si>
  <si>
    <t>100-02-53300-398 Wkrs Comp Ins</t>
  </si>
  <si>
    <t>100-02-53300-399 Inland Mar Ins</t>
  </si>
  <si>
    <t>Total Public Works Shop</t>
  </si>
  <si>
    <t>Town Hall</t>
  </si>
  <si>
    <t>100-02-51600-221 Electricity</t>
  </si>
  <si>
    <t>100-02-51600-222 Gas Service</t>
  </si>
  <si>
    <t>100-02-51600-233 Repairs/Main</t>
  </si>
  <si>
    <t>100-02-51600-352 Supplies</t>
  </si>
  <si>
    <t>100-02-51600-354 Materials</t>
  </si>
  <si>
    <t>100-02-51600-390 Misc &amp; Office</t>
  </si>
  <si>
    <t>100-02-51600-395 Insurance</t>
  </si>
  <si>
    <t>Total Town Hall</t>
  </si>
  <si>
    <t>Total Expense</t>
  </si>
  <si>
    <t>Net Ordinary Income</t>
  </si>
  <si>
    <t>Net Income</t>
  </si>
  <si>
    <t>100-02-53300-356 Office Supplies</t>
  </si>
  <si>
    <t>100-02-53400-387 Road Sweeper Repair</t>
  </si>
  <si>
    <t>100-02-53200-376 TRIPP Projects</t>
  </si>
  <si>
    <t>100-02-53200-377 Ditch Spraying</t>
  </si>
  <si>
    <t>2023</t>
  </si>
  <si>
    <t>ARPA</t>
  </si>
  <si>
    <t>700-00-49210 SMART SANDS Royalties</t>
  </si>
  <si>
    <t>Budget Transfer</t>
  </si>
  <si>
    <t>2024</t>
  </si>
  <si>
    <t>computer aid</t>
  </si>
  <si>
    <t>Res 2023-3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</si>
</sst>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0" fillId="0" borderId="0" xfId="0" applyNumberFormat="1" applyAlignment="1">
      <alignment horizontal="centerContinuous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0" fontId="0" fillId="0" borderId="1" xfId="0" applyBorder="1"/>
    <xf numFmtId="165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/>
    <xf numFmtId="165" fontId="5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206"/>
  <sheetViews>
    <sheetView tabSelected="1" workbookViewId="0">
      <pane xSplit="6" ySplit="5" topLeftCell="G198" activePane="bottomRight" state="frozenSplit"/>
      <selection pane="topRight" activeCell="G1" sqref="G1"/>
      <selection pane="bottomLeft" activeCell="A6" sqref="A6"/>
      <selection pane="bottomRight" activeCell="I201" sqref="I201"/>
    </sheetView>
  </sheetViews>
  <sheetFormatPr defaultRowHeight="14.4" x14ac:dyDescent="0.3"/>
  <cols>
    <col min="1" max="5" width="3" style="6" customWidth="1"/>
    <col min="6" max="6" width="31.33203125" style="6" customWidth="1"/>
    <col min="7" max="7" width="11.5546875" bestFit="1" customWidth="1"/>
    <col min="8" max="8" width="3.88671875" customWidth="1"/>
    <col min="9" max="9" width="11.5546875" bestFit="1" customWidth="1"/>
  </cols>
  <sheetData>
    <row r="1" spans="1:9" ht="15.6" x14ac:dyDescent="0.3">
      <c r="A1" s="2" t="s">
        <v>0</v>
      </c>
      <c r="B1" s="1"/>
      <c r="C1" s="1"/>
      <c r="D1" s="1"/>
      <c r="E1" s="1"/>
      <c r="F1" s="1"/>
      <c r="G1" s="7"/>
      <c r="I1" s="7"/>
    </row>
    <row r="2" spans="1:9" ht="17.399999999999999" x14ac:dyDescent="0.3">
      <c r="A2" s="3" t="s">
        <v>1</v>
      </c>
      <c r="B2" s="1"/>
      <c r="C2" s="1"/>
      <c r="D2" s="1"/>
      <c r="E2" s="1"/>
      <c r="F2" s="1"/>
      <c r="G2" s="8"/>
      <c r="I2" s="8"/>
    </row>
    <row r="3" spans="1:9" x14ac:dyDescent="0.3">
      <c r="A3" s="4"/>
      <c r="B3" s="1"/>
      <c r="C3" s="1"/>
      <c r="D3" s="1"/>
      <c r="E3" s="1"/>
      <c r="F3" s="1"/>
      <c r="G3" s="7"/>
      <c r="I3" s="7"/>
    </row>
    <row r="4" spans="1:9" x14ac:dyDescent="0.3">
      <c r="A4" s="1"/>
      <c r="B4" s="1"/>
      <c r="C4" s="1"/>
      <c r="D4" s="1"/>
      <c r="E4" s="1"/>
      <c r="F4" s="1"/>
      <c r="G4" s="5"/>
      <c r="I4" s="5"/>
    </row>
    <row r="5" spans="1:9" s="10" customFormat="1" x14ac:dyDescent="0.3">
      <c r="A5" s="9"/>
      <c r="B5" s="9"/>
      <c r="C5" s="9"/>
      <c r="D5" s="9"/>
      <c r="E5" s="9"/>
      <c r="F5" s="9"/>
      <c r="G5" s="11" t="s">
        <v>200</v>
      </c>
      <c r="H5" s="12"/>
      <c r="I5" s="11" t="s">
        <v>204</v>
      </c>
    </row>
    <row r="6" spans="1:9" x14ac:dyDescent="0.3">
      <c r="A6" s="1"/>
      <c r="B6" s="1" t="s">
        <v>2</v>
      </c>
      <c r="C6" s="1"/>
      <c r="D6" s="1"/>
      <c r="E6" s="1"/>
      <c r="F6" s="1"/>
      <c r="G6" s="13"/>
      <c r="H6" s="14"/>
      <c r="I6" s="13"/>
    </row>
    <row r="7" spans="1:9" x14ac:dyDescent="0.3">
      <c r="A7" s="1"/>
      <c r="B7" s="1"/>
      <c r="C7" s="1"/>
      <c r="D7" s="17" t="s">
        <v>3</v>
      </c>
      <c r="E7" s="17"/>
      <c r="F7" s="17"/>
      <c r="G7" s="13"/>
      <c r="H7" s="14"/>
      <c r="I7" s="13"/>
    </row>
    <row r="8" spans="1:9" x14ac:dyDescent="0.3">
      <c r="A8" s="1"/>
      <c r="B8" s="1"/>
      <c r="C8" s="1"/>
      <c r="D8" s="17"/>
      <c r="E8" s="17" t="s">
        <v>4</v>
      </c>
      <c r="F8" s="17"/>
      <c r="G8" s="13"/>
      <c r="H8" s="14"/>
      <c r="I8" s="13"/>
    </row>
    <row r="9" spans="1:9" x14ac:dyDescent="0.3">
      <c r="A9" s="1"/>
      <c r="B9" s="1"/>
      <c r="C9" s="1"/>
      <c r="D9" s="17"/>
      <c r="E9" s="17"/>
      <c r="F9" s="17" t="s">
        <v>5</v>
      </c>
      <c r="G9" s="13">
        <v>25</v>
      </c>
      <c r="H9" s="14"/>
      <c r="I9" s="13">
        <v>25</v>
      </c>
    </row>
    <row r="10" spans="1:9" x14ac:dyDescent="0.3">
      <c r="A10" s="1"/>
      <c r="B10" s="1"/>
      <c r="C10" s="1"/>
      <c r="D10" s="17"/>
      <c r="E10" s="17" t="s">
        <v>6</v>
      </c>
      <c r="F10" s="17"/>
      <c r="G10" s="13">
        <v>25</v>
      </c>
      <c r="H10" s="14"/>
      <c r="I10" s="13">
        <f>SUM(I9)</f>
        <v>25</v>
      </c>
    </row>
    <row r="11" spans="1:9" x14ac:dyDescent="0.3">
      <c r="A11" s="1"/>
      <c r="B11" s="1"/>
      <c r="C11" s="1"/>
      <c r="D11" s="17"/>
      <c r="E11" s="17" t="s">
        <v>7</v>
      </c>
      <c r="F11" s="17"/>
      <c r="G11" s="13"/>
      <c r="H11" s="14"/>
      <c r="I11" s="13"/>
    </row>
    <row r="12" spans="1:9" x14ac:dyDescent="0.3">
      <c r="A12" s="1"/>
      <c r="B12" s="1"/>
      <c r="C12" s="1"/>
      <c r="D12" s="17"/>
      <c r="E12" s="17"/>
      <c r="F12" s="17" t="s">
        <v>8</v>
      </c>
      <c r="G12" s="13">
        <v>25</v>
      </c>
      <c r="H12" s="14"/>
      <c r="I12" s="13">
        <v>25</v>
      </c>
    </row>
    <row r="13" spans="1:9" x14ac:dyDescent="0.3">
      <c r="A13" s="1"/>
      <c r="B13" s="1"/>
      <c r="C13" s="1"/>
      <c r="D13" s="17"/>
      <c r="E13" s="17"/>
      <c r="F13" s="17" t="s">
        <v>9</v>
      </c>
      <c r="G13" s="13">
        <v>0</v>
      </c>
      <c r="H13" s="14"/>
      <c r="I13" s="13">
        <v>0</v>
      </c>
    </row>
    <row r="14" spans="1:9" x14ac:dyDescent="0.3">
      <c r="A14" s="1"/>
      <c r="B14" s="1"/>
      <c r="C14" s="1"/>
      <c r="D14" s="17"/>
      <c r="E14" s="17" t="s">
        <v>10</v>
      </c>
      <c r="F14" s="17"/>
      <c r="G14" s="13">
        <v>25</v>
      </c>
      <c r="H14" s="14"/>
      <c r="I14" s="13">
        <f>SUM(I12:I13)</f>
        <v>25</v>
      </c>
    </row>
    <row r="15" spans="1:9" x14ac:dyDescent="0.3">
      <c r="A15" s="1"/>
      <c r="B15" s="1"/>
      <c r="C15" s="1"/>
      <c r="D15" s="17"/>
      <c r="E15" s="17" t="s">
        <v>11</v>
      </c>
      <c r="F15" s="17"/>
      <c r="G15" s="13"/>
      <c r="H15" s="14"/>
      <c r="I15" s="13"/>
    </row>
    <row r="16" spans="1:9" x14ac:dyDescent="0.3">
      <c r="A16" s="1"/>
      <c r="B16" s="1"/>
      <c r="C16" s="1"/>
      <c r="D16" s="17"/>
      <c r="E16" s="17"/>
      <c r="F16" s="17" t="s">
        <v>12</v>
      </c>
      <c r="G16" s="13">
        <v>4085</v>
      </c>
      <c r="H16" s="14"/>
      <c r="I16" s="13">
        <v>4085</v>
      </c>
    </row>
    <row r="17" spans="1:10" x14ac:dyDescent="0.3">
      <c r="A17" s="1"/>
      <c r="B17" s="1"/>
      <c r="C17" s="1"/>
      <c r="D17" s="17"/>
      <c r="E17" s="17"/>
      <c r="F17" s="17" t="s">
        <v>13</v>
      </c>
      <c r="G17" s="13">
        <v>0</v>
      </c>
      <c r="H17" s="14"/>
      <c r="I17" s="13">
        <v>0</v>
      </c>
    </row>
    <row r="18" spans="1:10" x14ac:dyDescent="0.3">
      <c r="A18" s="1"/>
      <c r="B18" s="1"/>
      <c r="C18" s="1"/>
      <c r="D18" s="17"/>
      <c r="E18" s="17"/>
      <c r="F18" s="17" t="s">
        <v>14</v>
      </c>
      <c r="G18" s="13">
        <v>56548</v>
      </c>
      <c r="H18" s="14"/>
      <c r="I18" s="18">
        <v>100268</v>
      </c>
    </row>
    <row r="19" spans="1:10" x14ac:dyDescent="0.3">
      <c r="A19" s="1"/>
      <c r="B19" s="1"/>
      <c r="C19" s="1"/>
      <c r="D19" s="17"/>
      <c r="E19" s="17"/>
      <c r="F19" s="17" t="s">
        <v>15</v>
      </c>
      <c r="G19" s="13">
        <v>5155</v>
      </c>
      <c r="H19" s="14"/>
      <c r="I19" s="13">
        <v>5155</v>
      </c>
    </row>
    <row r="20" spans="1:10" x14ac:dyDescent="0.3">
      <c r="A20" s="1"/>
      <c r="B20" s="1"/>
      <c r="C20" s="1"/>
      <c r="D20" s="17"/>
      <c r="E20" s="17"/>
      <c r="F20" s="17" t="s">
        <v>16</v>
      </c>
      <c r="G20" s="13">
        <v>0</v>
      </c>
      <c r="H20" s="14"/>
      <c r="I20" s="13">
        <v>0</v>
      </c>
    </row>
    <row r="21" spans="1:10" x14ac:dyDescent="0.3">
      <c r="A21" s="1"/>
      <c r="B21" s="1"/>
      <c r="C21" s="1"/>
      <c r="D21" s="17"/>
      <c r="E21" s="17"/>
      <c r="F21" s="17" t="s">
        <v>17</v>
      </c>
      <c r="G21" s="13">
        <v>152580</v>
      </c>
      <c r="H21" s="14"/>
      <c r="I21" s="18">
        <v>152229</v>
      </c>
    </row>
    <row r="22" spans="1:10" x14ac:dyDescent="0.3">
      <c r="A22" s="1"/>
      <c r="B22" s="1"/>
      <c r="C22" s="1"/>
      <c r="D22" s="17"/>
      <c r="E22" s="17"/>
      <c r="F22" s="17" t="s">
        <v>18</v>
      </c>
      <c r="G22" s="13">
        <v>17275</v>
      </c>
      <c r="H22" s="14"/>
      <c r="I22" s="13">
        <v>0</v>
      </c>
    </row>
    <row r="23" spans="1:10" x14ac:dyDescent="0.3">
      <c r="A23" s="1"/>
      <c r="B23" s="1"/>
      <c r="C23" s="1"/>
      <c r="D23" s="17"/>
      <c r="E23" s="17"/>
      <c r="F23" s="17" t="s">
        <v>19</v>
      </c>
      <c r="G23" s="13">
        <v>0</v>
      </c>
      <c r="H23" s="14"/>
      <c r="I23" s="18">
        <v>564</v>
      </c>
      <c r="J23" t="s">
        <v>205</v>
      </c>
    </row>
    <row r="24" spans="1:10" x14ac:dyDescent="0.3">
      <c r="A24" s="1"/>
      <c r="B24" s="1"/>
      <c r="C24" s="1"/>
      <c r="D24" s="17"/>
      <c r="E24" s="17" t="s">
        <v>20</v>
      </c>
      <c r="F24" s="17"/>
      <c r="G24" s="13">
        <v>235643</v>
      </c>
      <c r="H24" s="14"/>
      <c r="I24" s="13">
        <f>SUM(I16:I23)</f>
        <v>262301</v>
      </c>
    </row>
    <row r="25" spans="1:10" x14ac:dyDescent="0.3">
      <c r="A25" s="1"/>
      <c r="B25" s="1"/>
      <c r="C25" s="1"/>
      <c r="D25" s="17"/>
      <c r="E25" s="17" t="s">
        <v>21</v>
      </c>
      <c r="F25" s="17"/>
      <c r="G25" s="13"/>
      <c r="H25" s="14"/>
      <c r="I25" s="13"/>
    </row>
    <row r="26" spans="1:10" x14ac:dyDescent="0.3">
      <c r="A26" s="1"/>
      <c r="B26" s="1"/>
      <c r="C26" s="1"/>
      <c r="D26" s="17"/>
      <c r="E26" s="17"/>
      <c r="F26" s="17" t="s">
        <v>22</v>
      </c>
      <c r="G26" s="13">
        <v>750</v>
      </c>
      <c r="H26" s="14"/>
      <c r="I26" s="13">
        <v>750</v>
      </c>
    </row>
    <row r="27" spans="1:10" x14ac:dyDescent="0.3">
      <c r="A27" s="1"/>
      <c r="B27" s="1"/>
      <c r="C27" s="1"/>
      <c r="D27" s="17"/>
      <c r="E27" s="17"/>
      <c r="F27" s="17" t="s">
        <v>23</v>
      </c>
      <c r="G27" s="13">
        <v>150</v>
      </c>
      <c r="H27" s="14"/>
      <c r="I27" s="13">
        <v>150</v>
      </c>
    </row>
    <row r="28" spans="1:10" x14ac:dyDescent="0.3">
      <c r="A28" s="1"/>
      <c r="B28" s="1"/>
      <c r="C28" s="1"/>
      <c r="D28" s="17"/>
      <c r="E28" s="17" t="s">
        <v>24</v>
      </c>
      <c r="F28" s="17"/>
      <c r="G28" s="13">
        <v>900</v>
      </c>
      <c r="H28" s="14"/>
      <c r="I28" s="13">
        <f>SUM(I26:I27)</f>
        <v>900</v>
      </c>
    </row>
    <row r="29" spans="1:10" x14ac:dyDescent="0.3">
      <c r="A29" s="1"/>
      <c r="B29" s="1"/>
      <c r="C29" s="1"/>
      <c r="D29" s="17"/>
      <c r="E29" s="17" t="s">
        <v>25</v>
      </c>
      <c r="F29" s="17"/>
      <c r="G29" s="13"/>
      <c r="H29" s="14"/>
      <c r="I29" s="13"/>
    </row>
    <row r="30" spans="1:10" x14ac:dyDescent="0.3">
      <c r="A30" s="1"/>
      <c r="B30" s="1"/>
      <c r="C30" s="1"/>
      <c r="D30" s="17"/>
      <c r="E30" s="17"/>
      <c r="F30" s="17" t="s">
        <v>26</v>
      </c>
      <c r="G30" s="13">
        <v>2000</v>
      </c>
      <c r="H30" s="14"/>
      <c r="I30" s="18">
        <v>40000</v>
      </c>
    </row>
    <row r="31" spans="1:10" x14ac:dyDescent="0.3">
      <c r="A31" s="1"/>
      <c r="B31" s="1"/>
      <c r="C31" s="1"/>
      <c r="D31" s="17"/>
      <c r="E31" s="17"/>
      <c r="F31" s="17" t="s">
        <v>27</v>
      </c>
      <c r="G31" s="13">
        <v>25</v>
      </c>
      <c r="H31" s="14"/>
      <c r="I31" s="13">
        <v>25</v>
      </c>
    </row>
    <row r="32" spans="1:10" x14ac:dyDescent="0.3">
      <c r="A32" s="1"/>
      <c r="B32" s="1"/>
      <c r="C32" s="1"/>
      <c r="D32" s="17"/>
      <c r="E32" s="17"/>
      <c r="F32" s="17" t="s">
        <v>28</v>
      </c>
      <c r="G32" s="13">
        <v>0</v>
      </c>
      <c r="H32" s="14"/>
      <c r="I32" s="18">
        <v>50</v>
      </c>
    </row>
    <row r="33" spans="1:10" x14ac:dyDescent="0.3">
      <c r="A33" s="1"/>
      <c r="B33" s="1"/>
      <c r="C33" s="1"/>
      <c r="D33" s="17"/>
      <c r="E33" s="17"/>
      <c r="F33" s="17" t="s">
        <v>29</v>
      </c>
      <c r="G33" s="13">
        <v>25</v>
      </c>
      <c r="H33" s="14"/>
      <c r="I33" s="13">
        <v>0</v>
      </c>
    </row>
    <row r="34" spans="1:10" x14ac:dyDescent="0.3">
      <c r="A34" s="1"/>
      <c r="B34" s="1"/>
      <c r="C34" s="1"/>
      <c r="D34" s="17"/>
      <c r="E34" s="17"/>
      <c r="F34" s="17" t="s">
        <v>30</v>
      </c>
      <c r="G34" s="13">
        <v>0</v>
      </c>
      <c r="H34" s="14"/>
      <c r="I34" s="13">
        <v>0</v>
      </c>
    </row>
    <row r="35" spans="1:10" x14ac:dyDescent="0.3">
      <c r="A35" s="1"/>
      <c r="B35" s="1"/>
      <c r="C35" s="1"/>
      <c r="D35" s="17"/>
      <c r="E35" s="17"/>
      <c r="F35" s="17" t="s">
        <v>31</v>
      </c>
      <c r="G35" s="13">
        <v>50</v>
      </c>
      <c r="H35" s="14"/>
      <c r="I35" s="13">
        <v>50</v>
      </c>
    </row>
    <row r="36" spans="1:10" x14ac:dyDescent="0.3">
      <c r="A36" s="1"/>
      <c r="B36" s="1"/>
      <c r="C36" s="1"/>
      <c r="D36" s="17"/>
      <c r="E36" s="17"/>
      <c r="F36" s="17" t="s">
        <v>201</v>
      </c>
      <c r="G36" s="13">
        <v>53525</v>
      </c>
      <c r="H36" s="14"/>
      <c r="I36" s="18">
        <v>0</v>
      </c>
    </row>
    <row r="37" spans="1:10" x14ac:dyDescent="0.3">
      <c r="A37" s="1"/>
      <c r="B37" s="1"/>
      <c r="C37" s="1"/>
      <c r="D37" s="17"/>
      <c r="E37" s="17" t="s">
        <v>32</v>
      </c>
      <c r="F37" s="17"/>
      <c r="G37" s="13">
        <v>55625</v>
      </c>
      <c r="H37" s="14"/>
      <c r="I37" s="13">
        <f>SUM(I30:I36)</f>
        <v>40125</v>
      </c>
    </row>
    <row r="38" spans="1:10" x14ac:dyDescent="0.3">
      <c r="A38" s="1"/>
      <c r="B38" s="1"/>
      <c r="C38" s="1"/>
      <c r="D38" s="17"/>
      <c r="E38" s="17" t="s">
        <v>33</v>
      </c>
      <c r="F38" s="17"/>
      <c r="G38" s="13"/>
      <c r="H38" s="14"/>
      <c r="I38" s="13"/>
    </row>
    <row r="39" spans="1:10" x14ac:dyDescent="0.3">
      <c r="A39" s="1"/>
      <c r="B39" s="1"/>
      <c r="C39" s="1"/>
      <c r="D39" s="17"/>
      <c r="E39" s="17"/>
      <c r="F39" s="17" t="s">
        <v>202</v>
      </c>
      <c r="G39" s="13">
        <v>0</v>
      </c>
      <c r="H39" s="14"/>
      <c r="I39" s="13">
        <v>0</v>
      </c>
    </row>
    <row r="40" spans="1:10" x14ac:dyDescent="0.3">
      <c r="A40" s="1"/>
      <c r="B40" s="1"/>
      <c r="C40" s="1"/>
      <c r="D40" s="17"/>
      <c r="E40" s="17"/>
      <c r="F40" s="17" t="s">
        <v>34</v>
      </c>
      <c r="G40" s="13">
        <v>40000</v>
      </c>
      <c r="H40" s="14"/>
      <c r="I40" s="18">
        <v>80000</v>
      </c>
    </row>
    <row r="41" spans="1:10" x14ac:dyDescent="0.3">
      <c r="A41" s="1"/>
      <c r="B41" s="1"/>
      <c r="C41" s="1"/>
      <c r="D41" s="17"/>
      <c r="E41" s="17"/>
      <c r="F41" s="17" t="s">
        <v>203</v>
      </c>
      <c r="G41" s="13">
        <v>0</v>
      </c>
      <c r="H41" s="14"/>
      <c r="I41" s="18">
        <v>30000</v>
      </c>
      <c r="J41" t="s">
        <v>206</v>
      </c>
    </row>
    <row r="42" spans="1:10" x14ac:dyDescent="0.3">
      <c r="A42" s="1"/>
      <c r="B42" s="1"/>
      <c r="C42" s="1"/>
      <c r="D42" s="17"/>
      <c r="E42" s="17" t="s">
        <v>35</v>
      </c>
      <c r="F42" s="17"/>
      <c r="G42" s="13">
        <v>40000</v>
      </c>
      <c r="H42" s="14"/>
      <c r="I42" s="13">
        <f>SUM(I39:I41)</f>
        <v>110000</v>
      </c>
    </row>
    <row r="43" spans="1:10" x14ac:dyDescent="0.3">
      <c r="A43" s="1"/>
      <c r="B43" s="1"/>
      <c r="C43" s="1"/>
      <c r="D43" s="17"/>
      <c r="E43" s="17" t="s">
        <v>36</v>
      </c>
      <c r="F43" s="17"/>
      <c r="G43" s="13"/>
      <c r="H43" s="14"/>
      <c r="I43" s="13"/>
    </row>
    <row r="44" spans="1:10" x14ac:dyDescent="0.3">
      <c r="A44" s="1"/>
      <c r="B44" s="1"/>
      <c r="C44" s="1"/>
      <c r="D44" s="17"/>
      <c r="E44" s="17"/>
      <c r="F44" s="17" t="s">
        <v>37</v>
      </c>
      <c r="G44" s="13">
        <v>25</v>
      </c>
      <c r="H44" s="14"/>
      <c r="I44" s="13">
        <v>25</v>
      </c>
    </row>
    <row r="45" spans="1:10" x14ac:dyDescent="0.3">
      <c r="A45" s="1"/>
      <c r="B45" s="1"/>
      <c r="C45" s="1"/>
      <c r="D45" s="17"/>
      <c r="E45" s="17"/>
      <c r="F45" s="17" t="s">
        <v>38</v>
      </c>
      <c r="G45" s="13">
        <v>25</v>
      </c>
      <c r="H45" s="14"/>
      <c r="I45" s="13">
        <v>25</v>
      </c>
    </row>
    <row r="46" spans="1:10" x14ac:dyDescent="0.3">
      <c r="A46" s="1"/>
      <c r="B46" s="1"/>
      <c r="C46" s="1"/>
      <c r="D46" s="17"/>
      <c r="E46" s="17"/>
      <c r="F46" s="17" t="s">
        <v>39</v>
      </c>
      <c r="G46" s="13">
        <v>100</v>
      </c>
      <c r="H46" s="14"/>
      <c r="I46" s="13">
        <v>100</v>
      </c>
    </row>
    <row r="47" spans="1:10" x14ac:dyDescent="0.3">
      <c r="A47" s="1"/>
      <c r="B47" s="1"/>
      <c r="C47" s="1"/>
      <c r="D47" s="17"/>
      <c r="E47" s="17" t="s">
        <v>40</v>
      </c>
      <c r="F47" s="17"/>
      <c r="G47" s="13">
        <v>150</v>
      </c>
      <c r="H47" s="14"/>
      <c r="I47" s="13">
        <f>SUM(I44:I46)</f>
        <v>150</v>
      </c>
    </row>
    <row r="48" spans="1:10" x14ac:dyDescent="0.3">
      <c r="A48" s="1"/>
      <c r="B48" s="1"/>
      <c r="C48" s="1"/>
      <c r="D48" s="17"/>
      <c r="E48" s="17" t="s">
        <v>41</v>
      </c>
      <c r="F48" s="17"/>
      <c r="G48" s="13"/>
      <c r="H48" s="14"/>
      <c r="I48" s="13"/>
    </row>
    <row r="49" spans="1:9" x14ac:dyDescent="0.3">
      <c r="A49" s="1"/>
      <c r="B49" s="1"/>
      <c r="C49" s="1"/>
      <c r="D49" s="17"/>
      <c r="E49" s="17"/>
      <c r="F49" s="17" t="s">
        <v>42</v>
      </c>
      <c r="G49" s="13">
        <v>417463</v>
      </c>
      <c r="H49" s="14"/>
      <c r="I49" s="18">
        <v>422620</v>
      </c>
    </row>
    <row r="50" spans="1:9" x14ac:dyDescent="0.3">
      <c r="A50" s="1"/>
      <c r="B50" s="1"/>
      <c r="C50" s="1"/>
      <c r="D50" s="17"/>
      <c r="E50" s="17" t="s">
        <v>43</v>
      </c>
      <c r="F50" s="17"/>
      <c r="G50" s="13">
        <v>417463</v>
      </c>
      <c r="H50" s="14"/>
      <c r="I50" s="13">
        <f>SUM(I49)</f>
        <v>422620</v>
      </c>
    </row>
    <row r="51" spans="1:9" x14ac:dyDescent="0.3">
      <c r="A51" s="1"/>
      <c r="B51" s="1"/>
      <c r="C51" s="1"/>
      <c r="D51" s="17" t="s">
        <v>44</v>
      </c>
      <c r="E51" s="17"/>
      <c r="F51" s="17"/>
      <c r="G51" s="13">
        <v>749831</v>
      </c>
      <c r="H51" s="14"/>
      <c r="I51" s="13">
        <f>SUM(I50,I47,I42,I37,I28,I24,I14,I10)</f>
        <v>836146</v>
      </c>
    </row>
    <row r="52" spans="1:9" x14ac:dyDescent="0.3">
      <c r="A52" s="1"/>
      <c r="B52" s="1"/>
      <c r="C52" s="1" t="s">
        <v>45</v>
      </c>
      <c r="D52" s="17"/>
      <c r="E52" s="17"/>
      <c r="F52" s="17"/>
      <c r="G52" s="13">
        <v>749831</v>
      </c>
      <c r="H52" s="14"/>
      <c r="I52" s="13">
        <f>I51</f>
        <v>836146</v>
      </c>
    </row>
    <row r="53" spans="1:9" x14ac:dyDescent="0.3">
      <c r="A53" s="1"/>
      <c r="B53" s="1"/>
      <c r="C53" s="1"/>
      <c r="D53" s="17" t="s">
        <v>46</v>
      </c>
      <c r="E53" s="17"/>
      <c r="F53" s="17"/>
      <c r="G53" s="13"/>
      <c r="H53" s="14"/>
      <c r="I53" s="13"/>
    </row>
    <row r="54" spans="1:9" x14ac:dyDescent="0.3">
      <c r="A54" s="1"/>
      <c r="B54" s="1"/>
      <c r="C54" s="1"/>
      <c r="D54" s="17"/>
      <c r="E54" s="17" t="s">
        <v>47</v>
      </c>
      <c r="F54" s="17"/>
      <c r="G54" s="13"/>
      <c r="H54" s="14"/>
      <c r="I54" s="13"/>
    </row>
    <row r="55" spans="1:9" x14ac:dyDescent="0.3">
      <c r="A55" s="1"/>
      <c r="B55" s="1"/>
      <c r="C55" s="1"/>
      <c r="D55" s="17"/>
      <c r="E55" s="17"/>
      <c r="F55" s="17" t="s">
        <v>48</v>
      </c>
      <c r="G55" s="13">
        <v>7500</v>
      </c>
      <c r="H55" s="14"/>
      <c r="I55" s="13">
        <v>7500</v>
      </c>
    </row>
    <row r="56" spans="1:9" x14ac:dyDescent="0.3">
      <c r="A56" s="1"/>
      <c r="B56" s="1"/>
      <c r="C56" s="1"/>
      <c r="D56" s="17"/>
      <c r="E56" s="17"/>
      <c r="F56" s="17" t="s">
        <v>49</v>
      </c>
      <c r="G56" s="13">
        <v>2000</v>
      </c>
      <c r="H56" s="14"/>
      <c r="I56" s="13">
        <v>2000</v>
      </c>
    </row>
    <row r="57" spans="1:9" x14ac:dyDescent="0.3">
      <c r="A57" s="1"/>
      <c r="B57" s="1"/>
      <c r="C57" s="1"/>
      <c r="D57" s="17"/>
      <c r="E57" s="17"/>
      <c r="F57" s="17" t="s">
        <v>50</v>
      </c>
      <c r="G57" s="13">
        <v>0</v>
      </c>
      <c r="H57" s="14"/>
      <c r="I57" s="13">
        <v>0</v>
      </c>
    </row>
    <row r="58" spans="1:9" x14ac:dyDescent="0.3">
      <c r="A58" s="1"/>
      <c r="B58" s="1"/>
      <c r="C58" s="1"/>
      <c r="D58" s="17"/>
      <c r="E58" s="17"/>
      <c r="F58" s="17" t="s">
        <v>51</v>
      </c>
      <c r="G58" s="13">
        <v>0</v>
      </c>
      <c r="H58" s="14"/>
      <c r="I58" s="13">
        <v>0</v>
      </c>
    </row>
    <row r="59" spans="1:9" x14ac:dyDescent="0.3">
      <c r="A59" s="1"/>
      <c r="B59" s="1"/>
      <c r="C59" s="1"/>
      <c r="D59" s="17"/>
      <c r="E59" s="17"/>
      <c r="F59" s="17" t="s">
        <v>52</v>
      </c>
      <c r="G59" s="13">
        <v>2000</v>
      </c>
      <c r="H59" s="14"/>
      <c r="I59" s="13">
        <v>2000</v>
      </c>
    </row>
    <row r="60" spans="1:9" x14ac:dyDescent="0.3">
      <c r="A60" s="1"/>
      <c r="B60" s="1"/>
      <c r="C60" s="1"/>
      <c r="D60" s="17"/>
      <c r="E60" s="17"/>
      <c r="F60" s="17" t="s">
        <v>53</v>
      </c>
      <c r="G60" s="13">
        <v>300</v>
      </c>
      <c r="H60" s="14"/>
      <c r="I60" s="13">
        <v>300</v>
      </c>
    </row>
    <row r="61" spans="1:9" x14ac:dyDescent="0.3">
      <c r="A61" s="1"/>
      <c r="B61" s="1"/>
      <c r="C61" s="1"/>
      <c r="D61" s="17"/>
      <c r="E61" s="17"/>
      <c r="F61" s="17" t="s">
        <v>54</v>
      </c>
      <c r="G61" s="13">
        <v>750</v>
      </c>
      <c r="H61" s="14"/>
      <c r="I61" s="13">
        <v>750</v>
      </c>
    </row>
    <row r="62" spans="1:9" x14ac:dyDescent="0.3">
      <c r="A62" s="1"/>
      <c r="B62" s="1"/>
      <c r="C62" s="1"/>
      <c r="D62" s="17"/>
      <c r="E62" s="17" t="s">
        <v>55</v>
      </c>
      <c r="F62" s="17"/>
      <c r="G62" s="13">
        <v>12550</v>
      </c>
      <c r="H62" s="14"/>
      <c r="I62" s="13">
        <f>SUM(I55:I61)</f>
        <v>12550</v>
      </c>
    </row>
    <row r="63" spans="1:9" x14ac:dyDescent="0.3">
      <c r="A63" s="1"/>
      <c r="B63" s="1"/>
      <c r="C63" s="1"/>
      <c r="D63" s="17"/>
      <c r="E63" s="17" t="s">
        <v>56</v>
      </c>
      <c r="F63" s="17"/>
      <c r="G63" s="13"/>
      <c r="H63" s="14"/>
      <c r="I63" s="13"/>
    </row>
    <row r="64" spans="1:9" x14ac:dyDescent="0.3">
      <c r="A64" s="1"/>
      <c r="B64" s="1"/>
      <c r="C64" s="1"/>
      <c r="D64" s="17"/>
      <c r="E64" s="17"/>
      <c r="F64" s="17" t="s">
        <v>57</v>
      </c>
      <c r="G64" s="13">
        <v>16800</v>
      </c>
      <c r="H64" s="14"/>
      <c r="I64" s="13">
        <v>16800</v>
      </c>
    </row>
    <row r="65" spans="1:9" x14ac:dyDescent="0.3">
      <c r="A65" s="1"/>
      <c r="B65" s="1"/>
      <c r="C65" s="1"/>
      <c r="D65" s="17"/>
      <c r="E65" s="17"/>
      <c r="F65" s="17" t="s">
        <v>58</v>
      </c>
      <c r="G65" s="13">
        <v>4200</v>
      </c>
      <c r="H65" s="14"/>
      <c r="I65" s="13">
        <v>4200</v>
      </c>
    </row>
    <row r="66" spans="1:9" x14ac:dyDescent="0.3">
      <c r="A66" s="1"/>
      <c r="B66" s="1"/>
      <c r="C66" s="1"/>
      <c r="D66" s="17"/>
      <c r="E66" s="17" t="s">
        <v>59</v>
      </c>
      <c r="F66" s="17"/>
      <c r="G66" s="13">
        <v>21000</v>
      </c>
      <c r="H66" s="14"/>
      <c r="I66" s="13">
        <f>SUM(I64:I65)</f>
        <v>21000</v>
      </c>
    </row>
    <row r="67" spans="1:9" x14ac:dyDescent="0.3">
      <c r="A67" s="1"/>
      <c r="B67" s="1"/>
      <c r="C67" s="1"/>
      <c r="D67" s="17"/>
      <c r="E67" s="17" t="s">
        <v>60</v>
      </c>
      <c r="F67" s="17"/>
      <c r="G67" s="13"/>
      <c r="H67" s="14"/>
      <c r="I67" s="13"/>
    </row>
    <row r="68" spans="1:9" x14ac:dyDescent="0.3">
      <c r="A68" s="1"/>
      <c r="B68" s="1"/>
      <c r="C68" s="1"/>
      <c r="D68" s="17"/>
      <c r="E68" s="17"/>
      <c r="F68" s="17" t="s">
        <v>61</v>
      </c>
      <c r="G68" s="13">
        <v>22000</v>
      </c>
      <c r="H68" s="14"/>
      <c r="I68" s="18">
        <f>22500*1.12</f>
        <v>25200.000000000004</v>
      </c>
    </row>
    <row r="69" spans="1:9" x14ac:dyDescent="0.3">
      <c r="A69" s="1"/>
      <c r="B69" s="1"/>
      <c r="C69" s="1"/>
      <c r="D69" s="17"/>
      <c r="E69" s="17"/>
      <c r="F69" s="17" t="s">
        <v>62</v>
      </c>
      <c r="G69" s="13">
        <v>7500</v>
      </c>
      <c r="H69" s="14"/>
      <c r="I69" s="18">
        <f>7500*1.1</f>
        <v>8250</v>
      </c>
    </row>
    <row r="70" spans="1:9" x14ac:dyDescent="0.3">
      <c r="A70" s="1"/>
      <c r="B70" s="1"/>
      <c r="C70" s="1"/>
      <c r="D70" s="17"/>
      <c r="E70" s="17"/>
      <c r="F70" s="17" t="s">
        <v>63</v>
      </c>
      <c r="G70" s="13">
        <v>2500</v>
      </c>
      <c r="H70" s="14"/>
      <c r="I70" s="18">
        <f>2500*1.1</f>
        <v>2750</v>
      </c>
    </row>
    <row r="71" spans="1:9" x14ac:dyDescent="0.3">
      <c r="A71" s="1"/>
      <c r="B71" s="1"/>
      <c r="C71" s="1"/>
      <c r="D71" s="17"/>
      <c r="E71" s="17"/>
      <c r="F71" s="17" t="s">
        <v>64</v>
      </c>
      <c r="G71" s="13">
        <v>250</v>
      </c>
      <c r="H71" s="14"/>
      <c r="I71" s="13">
        <v>250</v>
      </c>
    </row>
    <row r="72" spans="1:9" x14ac:dyDescent="0.3">
      <c r="A72" s="1"/>
      <c r="B72" s="1"/>
      <c r="C72" s="1"/>
      <c r="D72" s="17"/>
      <c r="E72" s="17"/>
      <c r="F72" s="17" t="s">
        <v>65</v>
      </c>
      <c r="G72" s="13">
        <v>600</v>
      </c>
      <c r="H72" s="14"/>
      <c r="I72" s="13">
        <v>600</v>
      </c>
    </row>
    <row r="73" spans="1:9" x14ac:dyDescent="0.3">
      <c r="A73" s="1"/>
      <c r="B73" s="1"/>
      <c r="C73" s="1"/>
      <c r="D73" s="17"/>
      <c r="E73" s="17"/>
      <c r="F73" s="17" t="s">
        <v>66</v>
      </c>
      <c r="G73" s="13">
        <v>600</v>
      </c>
      <c r="H73" s="14"/>
      <c r="I73" s="13">
        <v>600</v>
      </c>
    </row>
    <row r="74" spans="1:9" x14ac:dyDescent="0.3">
      <c r="A74" s="1"/>
      <c r="B74" s="1"/>
      <c r="C74" s="1"/>
      <c r="D74" s="17"/>
      <c r="E74" s="17"/>
      <c r="F74" s="17" t="s">
        <v>67</v>
      </c>
      <c r="G74" s="13">
        <v>1500</v>
      </c>
      <c r="H74" s="14"/>
      <c r="I74" s="13">
        <v>1500</v>
      </c>
    </row>
    <row r="75" spans="1:9" x14ac:dyDescent="0.3">
      <c r="A75" s="1"/>
      <c r="B75" s="1"/>
      <c r="C75" s="1"/>
      <c r="D75" s="17"/>
      <c r="E75" s="17"/>
      <c r="F75" s="17" t="s">
        <v>68</v>
      </c>
      <c r="G75" s="13">
        <v>400</v>
      </c>
      <c r="H75" s="14"/>
      <c r="I75" s="13">
        <v>450</v>
      </c>
    </row>
    <row r="76" spans="1:9" x14ac:dyDescent="0.3">
      <c r="A76" s="1"/>
      <c r="B76" s="1"/>
      <c r="C76" s="1"/>
      <c r="D76" s="17"/>
      <c r="E76" s="17"/>
      <c r="F76" s="17" t="s">
        <v>69</v>
      </c>
      <c r="G76" s="13">
        <v>2000</v>
      </c>
      <c r="H76" s="14"/>
      <c r="I76" s="13">
        <v>2000</v>
      </c>
    </row>
    <row r="77" spans="1:9" x14ac:dyDescent="0.3">
      <c r="A77" s="1"/>
      <c r="B77" s="1"/>
      <c r="C77" s="1"/>
      <c r="D77" s="17"/>
      <c r="E77" s="17"/>
      <c r="F77" s="17" t="s">
        <v>70</v>
      </c>
      <c r="G77" s="13">
        <v>600</v>
      </c>
      <c r="H77" s="14"/>
      <c r="I77" s="13">
        <v>600</v>
      </c>
    </row>
    <row r="78" spans="1:9" x14ac:dyDescent="0.3">
      <c r="A78" s="1"/>
      <c r="B78" s="1"/>
      <c r="C78" s="1"/>
      <c r="D78" s="17"/>
      <c r="E78" s="17"/>
      <c r="F78" s="17" t="s">
        <v>71</v>
      </c>
      <c r="G78" s="13">
        <v>150</v>
      </c>
      <c r="H78" s="14"/>
      <c r="I78" s="13">
        <v>150</v>
      </c>
    </row>
    <row r="79" spans="1:9" x14ac:dyDescent="0.3">
      <c r="A79" s="1"/>
      <c r="B79" s="1"/>
      <c r="C79" s="1"/>
      <c r="D79" s="17"/>
      <c r="E79" s="17"/>
      <c r="F79" s="17" t="s">
        <v>72</v>
      </c>
      <c r="G79" s="13">
        <v>1500</v>
      </c>
      <c r="H79" s="14"/>
      <c r="I79" s="13">
        <v>1500</v>
      </c>
    </row>
    <row r="80" spans="1:9" x14ac:dyDescent="0.3">
      <c r="A80" s="1"/>
      <c r="B80" s="1"/>
      <c r="C80" s="1"/>
      <c r="D80" s="17"/>
      <c r="E80" s="17"/>
      <c r="F80" s="17" t="s">
        <v>73</v>
      </c>
      <c r="G80" s="13">
        <v>2000</v>
      </c>
      <c r="H80" s="14"/>
      <c r="I80" s="13">
        <v>2000</v>
      </c>
    </row>
    <row r="81" spans="1:9" x14ac:dyDescent="0.3">
      <c r="A81" s="1"/>
      <c r="B81" s="1"/>
      <c r="C81" s="1"/>
      <c r="D81" s="17"/>
      <c r="E81" s="17"/>
      <c r="F81" s="17" t="s">
        <v>74</v>
      </c>
      <c r="G81" s="13">
        <v>100</v>
      </c>
      <c r="H81" s="14"/>
      <c r="I81" s="13">
        <v>100</v>
      </c>
    </row>
    <row r="82" spans="1:9" x14ac:dyDescent="0.3">
      <c r="A82" s="1"/>
      <c r="B82" s="1"/>
      <c r="C82" s="1"/>
      <c r="D82" s="17"/>
      <c r="E82" s="17"/>
      <c r="F82" s="17" t="s">
        <v>75</v>
      </c>
      <c r="G82" s="13">
        <v>200</v>
      </c>
      <c r="H82" s="14"/>
      <c r="I82" s="13">
        <v>200</v>
      </c>
    </row>
    <row r="83" spans="1:9" x14ac:dyDescent="0.3">
      <c r="A83" s="1"/>
      <c r="B83" s="1"/>
      <c r="C83" s="1"/>
      <c r="D83" s="17"/>
      <c r="E83" s="17"/>
      <c r="F83" s="17" t="s">
        <v>76</v>
      </c>
      <c r="G83" s="13">
        <v>100</v>
      </c>
      <c r="H83" s="14"/>
      <c r="I83" s="13">
        <v>100</v>
      </c>
    </row>
    <row r="84" spans="1:9" x14ac:dyDescent="0.3">
      <c r="A84" s="1"/>
      <c r="B84" s="1"/>
      <c r="C84" s="1"/>
      <c r="D84" s="17"/>
      <c r="E84" s="17"/>
      <c r="F84" s="17" t="s">
        <v>77</v>
      </c>
      <c r="G84" s="13">
        <v>50</v>
      </c>
      <c r="H84" s="14"/>
      <c r="I84" s="13">
        <v>50</v>
      </c>
    </row>
    <row r="85" spans="1:9" x14ac:dyDescent="0.3">
      <c r="A85" s="1"/>
      <c r="B85" s="1"/>
      <c r="C85" s="1"/>
      <c r="D85" s="17"/>
      <c r="E85" s="17"/>
      <c r="F85" s="17" t="s">
        <v>78</v>
      </c>
      <c r="G85" s="13">
        <v>50</v>
      </c>
      <c r="H85" s="14"/>
      <c r="I85" s="13">
        <v>50</v>
      </c>
    </row>
    <row r="86" spans="1:9" x14ac:dyDescent="0.3">
      <c r="A86" s="1"/>
      <c r="B86" s="1"/>
      <c r="C86" s="1"/>
      <c r="D86" s="17"/>
      <c r="E86" s="17" t="s">
        <v>79</v>
      </c>
      <c r="F86" s="17"/>
      <c r="G86" s="13">
        <v>42100</v>
      </c>
      <c r="H86" s="14"/>
      <c r="I86" s="13">
        <f>SUM(I68:I85)</f>
        <v>46350</v>
      </c>
    </row>
    <row r="87" spans="1:9" x14ac:dyDescent="0.3">
      <c r="A87" s="1"/>
      <c r="B87" s="1"/>
      <c r="C87" s="1"/>
      <c r="D87" s="17"/>
      <c r="E87" s="17" t="s">
        <v>80</v>
      </c>
      <c r="F87" s="17"/>
      <c r="G87" s="13"/>
      <c r="H87" s="14"/>
      <c r="I87" s="13"/>
    </row>
    <row r="88" spans="1:9" x14ac:dyDescent="0.3">
      <c r="A88" s="1"/>
      <c r="B88" s="1"/>
      <c r="C88" s="1"/>
      <c r="D88" s="17"/>
      <c r="E88" s="17"/>
      <c r="F88" s="17" t="s">
        <v>81</v>
      </c>
      <c r="G88" s="13">
        <v>17220</v>
      </c>
      <c r="H88" s="14"/>
      <c r="I88" s="13">
        <v>10000</v>
      </c>
    </row>
    <row r="89" spans="1:9" x14ac:dyDescent="0.3">
      <c r="A89" s="1"/>
      <c r="B89" s="1"/>
      <c r="C89" s="1"/>
      <c r="D89" s="17"/>
      <c r="E89" s="17" t="s">
        <v>82</v>
      </c>
      <c r="F89" s="17"/>
      <c r="G89" s="13">
        <v>17220</v>
      </c>
      <c r="H89" s="14"/>
      <c r="I89" s="13">
        <f>SUM(I88)</f>
        <v>10000</v>
      </c>
    </row>
    <row r="90" spans="1:9" x14ac:dyDescent="0.3">
      <c r="A90" s="1"/>
      <c r="B90" s="1"/>
      <c r="C90" s="1"/>
      <c r="D90" s="17"/>
      <c r="E90" s="17" t="s">
        <v>83</v>
      </c>
      <c r="F90" s="17"/>
      <c r="G90" s="13"/>
      <c r="H90" s="14"/>
      <c r="I90" s="13"/>
    </row>
    <row r="91" spans="1:9" x14ac:dyDescent="0.3">
      <c r="A91" s="1"/>
      <c r="B91" s="1"/>
      <c r="C91" s="1"/>
      <c r="D91" s="17"/>
      <c r="E91" s="17"/>
      <c r="F91" s="17" t="s">
        <v>84</v>
      </c>
      <c r="G91" s="13">
        <v>3200</v>
      </c>
      <c r="H91" s="14"/>
      <c r="I91" s="13">
        <v>4000</v>
      </c>
    </row>
    <row r="92" spans="1:9" x14ac:dyDescent="0.3">
      <c r="A92" s="1"/>
      <c r="B92" s="1"/>
      <c r="C92" s="1"/>
      <c r="D92" s="17"/>
      <c r="E92" s="17"/>
      <c r="F92" s="17" t="s">
        <v>85</v>
      </c>
      <c r="G92" s="13">
        <v>500</v>
      </c>
      <c r="H92" s="14"/>
      <c r="I92" s="13">
        <v>500</v>
      </c>
    </row>
    <row r="93" spans="1:9" x14ac:dyDescent="0.3">
      <c r="A93" s="1"/>
      <c r="B93" s="1"/>
      <c r="C93" s="1"/>
      <c r="D93" s="17"/>
      <c r="E93" s="17"/>
      <c r="F93" s="17" t="s">
        <v>86</v>
      </c>
      <c r="G93" s="13">
        <v>500</v>
      </c>
      <c r="H93" s="14"/>
      <c r="I93" s="13">
        <v>500</v>
      </c>
    </row>
    <row r="94" spans="1:9" x14ac:dyDescent="0.3">
      <c r="A94" s="1"/>
      <c r="B94" s="1"/>
      <c r="C94" s="1"/>
      <c r="D94" s="17"/>
      <c r="E94" s="17"/>
      <c r="F94" s="17" t="s">
        <v>87</v>
      </c>
      <c r="G94" s="13">
        <v>100</v>
      </c>
      <c r="H94" s="14"/>
      <c r="I94" s="13">
        <v>100</v>
      </c>
    </row>
    <row r="95" spans="1:9" x14ac:dyDescent="0.3">
      <c r="A95" s="1"/>
      <c r="B95" s="1"/>
      <c r="C95" s="1"/>
      <c r="D95" s="17"/>
      <c r="E95" s="17"/>
      <c r="F95" s="17" t="s">
        <v>88</v>
      </c>
      <c r="G95" s="13">
        <v>100</v>
      </c>
      <c r="H95" s="14"/>
      <c r="I95" s="13">
        <v>100</v>
      </c>
    </row>
    <row r="96" spans="1:9" x14ac:dyDescent="0.3">
      <c r="A96" s="1"/>
      <c r="B96" s="1"/>
      <c r="C96" s="1"/>
      <c r="D96" s="17"/>
      <c r="E96" s="17" t="s">
        <v>89</v>
      </c>
      <c r="F96" s="17"/>
      <c r="G96" s="13">
        <v>4400</v>
      </c>
      <c r="H96" s="14"/>
      <c r="I96" s="13">
        <f>SUM(I91:I95)</f>
        <v>5200</v>
      </c>
    </row>
    <row r="97" spans="1:9" x14ac:dyDescent="0.3">
      <c r="A97" s="1"/>
      <c r="B97" s="1"/>
      <c r="C97" s="1"/>
      <c r="D97" s="17"/>
      <c r="E97" s="17" t="s">
        <v>90</v>
      </c>
      <c r="F97" s="17"/>
      <c r="G97" s="13"/>
      <c r="H97" s="14"/>
      <c r="I97" s="13"/>
    </row>
    <row r="98" spans="1:9" x14ac:dyDescent="0.3">
      <c r="A98" s="1"/>
      <c r="B98" s="1"/>
      <c r="C98" s="1"/>
      <c r="D98" s="17"/>
      <c r="E98" s="17"/>
      <c r="F98" s="17" t="s">
        <v>91</v>
      </c>
      <c r="G98" s="13">
        <v>6500</v>
      </c>
      <c r="H98" s="14"/>
      <c r="I98" s="13">
        <v>6500</v>
      </c>
    </row>
    <row r="99" spans="1:9" x14ac:dyDescent="0.3">
      <c r="A99" s="1"/>
      <c r="B99" s="1"/>
      <c r="C99" s="1"/>
      <c r="D99" s="17"/>
      <c r="E99" s="17" t="s">
        <v>92</v>
      </c>
      <c r="F99" s="17"/>
      <c r="G99" s="13">
        <v>6500</v>
      </c>
      <c r="H99" s="14"/>
      <c r="I99" s="13">
        <f>SUM(I98)</f>
        <v>6500</v>
      </c>
    </row>
    <row r="100" spans="1:9" x14ac:dyDescent="0.3">
      <c r="A100" s="1"/>
      <c r="B100" s="1"/>
      <c r="C100" s="1"/>
      <c r="D100" s="17"/>
      <c r="E100" s="17" t="s">
        <v>93</v>
      </c>
      <c r="F100" s="17"/>
      <c r="G100" s="13"/>
      <c r="H100" s="14"/>
      <c r="I100" s="13"/>
    </row>
    <row r="101" spans="1:9" x14ac:dyDescent="0.3">
      <c r="A101" s="1"/>
      <c r="B101" s="1"/>
      <c r="C101" s="1"/>
      <c r="D101" s="17"/>
      <c r="E101" s="17"/>
      <c r="F101" s="17" t="s">
        <v>94</v>
      </c>
      <c r="G101" s="13">
        <v>9000</v>
      </c>
      <c r="H101" s="14"/>
      <c r="I101" s="13">
        <v>9000</v>
      </c>
    </row>
    <row r="102" spans="1:9" x14ac:dyDescent="0.3">
      <c r="A102" s="1"/>
      <c r="B102" s="1"/>
      <c r="C102" s="1"/>
      <c r="D102" s="17"/>
      <c r="E102" s="17"/>
      <c r="F102" s="17" t="s">
        <v>95</v>
      </c>
      <c r="G102" s="13">
        <v>3000</v>
      </c>
      <c r="H102" s="14"/>
      <c r="I102" s="13">
        <v>3000</v>
      </c>
    </row>
    <row r="103" spans="1:9" x14ac:dyDescent="0.3">
      <c r="A103" s="1"/>
      <c r="B103" s="1"/>
      <c r="C103" s="1"/>
      <c r="D103" s="17"/>
      <c r="E103" s="17"/>
      <c r="F103" s="17" t="s">
        <v>96</v>
      </c>
      <c r="G103" s="13">
        <v>3000</v>
      </c>
      <c r="H103" s="14"/>
      <c r="I103" s="13">
        <v>3000</v>
      </c>
    </row>
    <row r="104" spans="1:9" x14ac:dyDescent="0.3">
      <c r="A104" s="1"/>
      <c r="B104" s="1"/>
      <c r="C104" s="1"/>
      <c r="D104" s="17"/>
      <c r="E104" s="17" t="s">
        <v>97</v>
      </c>
      <c r="F104" s="17"/>
      <c r="G104" s="13">
        <v>15000</v>
      </c>
      <c r="H104" s="14"/>
      <c r="I104" s="13">
        <f>SUM(I101:I103)</f>
        <v>15000</v>
      </c>
    </row>
    <row r="105" spans="1:9" x14ac:dyDescent="0.3">
      <c r="A105" s="1"/>
      <c r="B105" s="1"/>
      <c r="C105" s="1"/>
      <c r="D105" s="17"/>
      <c r="E105" s="17" t="s">
        <v>98</v>
      </c>
      <c r="F105" s="17"/>
      <c r="G105" s="13"/>
      <c r="H105" s="14"/>
      <c r="I105" s="13"/>
    </row>
    <row r="106" spans="1:9" x14ac:dyDescent="0.3">
      <c r="A106" s="1"/>
      <c r="B106" s="1"/>
      <c r="C106" s="1"/>
      <c r="D106" s="17"/>
      <c r="E106" s="17"/>
      <c r="F106" s="17" t="s">
        <v>99</v>
      </c>
      <c r="G106" s="13">
        <v>10000</v>
      </c>
      <c r="H106" s="14"/>
      <c r="I106" s="13">
        <v>8000</v>
      </c>
    </row>
    <row r="107" spans="1:9" x14ac:dyDescent="0.3">
      <c r="A107" s="1"/>
      <c r="B107" s="1"/>
      <c r="C107" s="1"/>
      <c r="D107" s="17"/>
      <c r="E107" s="17"/>
      <c r="F107" s="17" t="s">
        <v>100</v>
      </c>
      <c r="G107" s="13">
        <v>2000</v>
      </c>
      <c r="H107" s="14"/>
      <c r="I107" s="13">
        <v>2000</v>
      </c>
    </row>
    <row r="108" spans="1:9" x14ac:dyDescent="0.3">
      <c r="A108" s="1"/>
      <c r="B108" s="1"/>
      <c r="C108" s="1"/>
      <c r="D108" s="17"/>
      <c r="E108" s="17"/>
      <c r="F108" s="17" t="s">
        <v>101</v>
      </c>
      <c r="G108" s="13">
        <v>0</v>
      </c>
      <c r="H108" s="14"/>
      <c r="I108" s="13">
        <v>0</v>
      </c>
    </row>
    <row r="109" spans="1:9" x14ac:dyDescent="0.3">
      <c r="A109" s="1"/>
      <c r="B109" s="1"/>
      <c r="C109" s="1"/>
      <c r="D109" s="17"/>
      <c r="E109" s="17"/>
      <c r="F109" s="17" t="s">
        <v>102</v>
      </c>
      <c r="G109" s="13">
        <v>0</v>
      </c>
      <c r="H109" s="14"/>
      <c r="I109" s="13">
        <v>0</v>
      </c>
    </row>
    <row r="110" spans="1:9" x14ac:dyDescent="0.3">
      <c r="A110" s="1"/>
      <c r="B110" s="1"/>
      <c r="C110" s="1"/>
      <c r="D110" s="17"/>
      <c r="E110" s="17"/>
      <c r="F110" s="17" t="s">
        <v>103</v>
      </c>
      <c r="G110" s="13">
        <v>2000</v>
      </c>
      <c r="H110" s="14"/>
      <c r="I110" s="13">
        <v>2000</v>
      </c>
    </row>
    <row r="111" spans="1:9" x14ac:dyDescent="0.3">
      <c r="A111" s="1"/>
      <c r="B111" s="1"/>
      <c r="C111" s="1"/>
      <c r="D111" s="17"/>
      <c r="E111" s="17"/>
      <c r="F111" s="17" t="s">
        <v>104</v>
      </c>
      <c r="G111" s="13">
        <v>400</v>
      </c>
      <c r="H111" s="14"/>
      <c r="I111" s="13">
        <v>400</v>
      </c>
    </row>
    <row r="112" spans="1:9" x14ac:dyDescent="0.3">
      <c r="A112" s="1"/>
      <c r="B112" s="1"/>
      <c r="C112" s="1"/>
      <c r="D112" s="17"/>
      <c r="E112" s="17"/>
      <c r="F112" s="17" t="s">
        <v>105</v>
      </c>
      <c r="G112" s="13">
        <v>500</v>
      </c>
      <c r="H112" s="14"/>
      <c r="I112" s="13">
        <v>500</v>
      </c>
    </row>
    <row r="113" spans="1:9" x14ac:dyDescent="0.3">
      <c r="A113" s="1"/>
      <c r="B113" s="1"/>
      <c r="C113" s="1"/>
      <c r="D113" s="17"/>
      <c r="E113" s="17" t="s">
        <v>106</v>
      </c>
      <c r="F113" s="17"/>
      <c r="G113" s="13">
        <v>14900</v>
      </c>
      <c r="H113" s="14"/>
      <c r="I113" s="13">
        <f>SUM(I106:I112)</f>
        <v>12900</v>
      </c>
    </row>
    <row r="114" spans="1:9" x14ac:dyDescent="0.3">
      <c r="A114" s="1"/>
      <c r="B114" s="1"/>
      <c r="C114" s="1"/>
      <c r="D114" s="17"/>
      <c r="E114" s="17" t="s">
        <v>107</v>
      </c>
      <c r="F114" s="17"/>
      <c r="G114" s="13"/>
      <c r="H114" s="14"/>
      <c r="I114" s="13"/>
    </row>
    <row r="115" spans="1:9" x14ac:dyDescent="0.3">
      <c r="A115" s="1"/>
      <c r="B115" s="1"/>
      <c r="C115" s="1"/>
      <c r="D115" s="17"/>
      <c r="E115" s="17"/>
      <c r="F115" s="17" t="s">
        <v>108</v>
      </c>
      <c r="G115" s="13">
        <v>24326</v>
      </c>
      <c r="H115" s="14"/>
      <c r="I115" s="13">
        <v>24326</v>
      </c>
    </row>
    <row r="116" spans="1:9" x14ac:dyDescent="0.3">
      <c r="A116" s="1"/>
      <c r="B116" s="1"/>
      <c r="C116" s="1"/>
      <c r="D116" s="17"/>
      <c r="E116" s="17" t="s">
        <v>109</v>
      </c>
      <c r="F116" s="17"/>
      <c r="G116" s="13">
        <v>24326</v>
      </c>
      <c r="H116" s="14"/>
      <c r="I116" s="13">
        <f>SUM(I115)</f>
        <v>24326</v>
      </c>
    </row>
    <row r="117" spans="1:9" x14ac:dyDescent="0.3">
      <c r="A117" s="1"/>
      <c r="B117" s="1"/>
      <c r="C117" s="1"/>
      <c r="D117" s="17"/>
      <c r="E117" s="17" t="s">
        <v>110</v>
      </c>
      <c r="F117" s="17"/>
      <c r="G117" s="13"/>
      <c r="H117" s="14"/>
      <c r="I117" s="13"/>
    </row>
    <row r="118" spans="1:9" x14ac:dyDescent="0.3">
      <c r="A118" s="1"/>
      <c r="B118" s="1"/>
      <c r="C118" s="1"/>
      <c r="D118" s="17"/>
      <c r="E118" s="17"/>
      <c r="F118" s="17" t="s">
        <v>111</v>
      </c>
      <c r="G118" s="13">
        <v>100</v>
      </c>
      <c r="H118" s="14"/>
      <c r="I118" s="13">
        <v>100</v>
      </c>
    </row>
    <row r="119" spans="1:9" x14ac:dyDescent="0.3">
      <c r="A119" s="1"/>
      <c r="B119" s="1"/>
      <c r="C119" s="1"/>
      <c r="D119" s="17"/>
      <c r="E119" s="17" t="s">
        <v>112</v>
      </c>
      <c r="F119" s="17"/>
      <c r="G119" s="13">
        <v>100</v>
      </c>
      <c r="H119" s="14"/>
      <c r="I119" s="13">
        <f>SUM(I118)</f>
        <v>100</v>
      </c>
    </row>
    <row r="120" spans="1:9" x14ac:dyDescent="0.3">
      <c r="A120" s="1"/>
      <c r="B120" s="1"/>
      <c r="C120" s="1"/>
      <c r="D120" s="17"/>
      <c r="E120" s="17" t="s">
        <v>113</v>
      </c>
      <c r="F120" s="17"/>
      <c r="G120" s="13"/>
      <c r="H120" s="14"/>
      <c r="I120" s="13"/>
    </row>
    <row r="121" spans="1:9" x14ac:dyDescent="0.3">
      <c r="A121" s="1"/>
      <c r="B121" s="1"/>
      <c r="C121" s="1"/>
      <c r="D121" s="17"/>
      <c r="E121" s="17"/>
      <c r="F121" s="17" t="s">
        <v>114</v>
      </c>
      <c r="G121" s="13">
        <v>47500</v>
      </c>
      <c r="H121" s="14"/>
      <c r="I121" s="13">
        <v>51915</v>
      </c>
    </row>
    <row r="122" spans="1:9" x14ac:dyDescent="0.3">
      <c r="A122" s="1"/>
      <c r="B122" s="1"/>
      <c r="C122" s="1"/>
      <c r="D122" s="17"/>
      <c r="E122" s="17"/>
      <c r="F122" s="17" t="s">
        <v>115</v>
      </c>
      <c r="G122" s="13">
        <v>11010</v>
      </c>
      <c r="H122" s="14"/>
      <c r="I122" s="13">
        <v>12010</v>
      </c>
    </row>
    <row r="123" spans="1:9" x14ac:dyDescent="0.3">
      <c r="A123" s="1"/>
      <c r="B123" s="1"/>
      <c r="C123" s="1"/>
      <c r="D123" s="17"/>
      <c r="E123" s="17"/>
      <c r="F123" s="17" t="s">
        <v>116</v>
      </c>
      <c r="G123" s="13">
        <v>5000</v>
      </c>
      <c r="H123" s="14"/>
      <c r="I123" s="13">
        <v>5000</v>
      </c>
    </row>
    <row r="124" spans="1:9" x14ac:dyDescent="0.3">
      <c r="A124" s="1"/>
      <c r="B124" s="1"/>
      <c r="C124" s="1"/>
      <c r="D124" s="17"/>
      <c r="E124" s="17" t="s">
        <v>117</v>
      </c>
      <c r="F124" s="17"/>
      <c r="G124" s="13">
        <v>63510</v>
      </c>
      <c r="H124" s="14"/>
      <c r="I124" s="13">
        <f>SUM(I121:I123)</f>
        <v>68925</v>
      </c>
    </row>
    <row r="125" spans="1:9" x14ac:dyDescent="0.3">
      <c r="A125" s="1"/>
      <c r="B125" s="1"/>
      <c r="C125" s="1"/>
      <c r="D125" s="17"/>
      <c r="E125" s="17" t="s">
        <v>118</v>
      </c>
      <c r="F125" s="17"/>
      <c r="G125" s="13"/>
      <c r="H125" s="14"/>
      <c r="I125" s="13"/>
    </row>
    <row r="126" spans="1:9" x14ac:dyDescent="0.3">
      <c r="A126" s="1"/>
      <c r="B126" s="1"/>
      <c r="C126" s="1"/>
      <c r="D126" s="17"/>
      <c r="E126" s="17"/>
      <c r="F126" s="17" t="s">
        <v>119</v>
      </c>
      <c r="G126" s="13">
        <v>20000</v>
      </c>
      <c r="H126" s="14"/>
      <c r="I126" s="18">
        <f>20000*1.1</f>
        <v>22000</v>
      </c>
    </row>
    <row r="127" spans="1:9" x14ac:dyDescent="0.3">
      <c r="A127" s="1"/>
      <c r="B127" s="1"/>
      <c r="C127" s="1"/>
      <c r="D127" s="17"/>
      <c r="E127" s="17"/>
      <c r="F127" s="17" t="s">
        <v>120</v>
      </c>
      <c r="G127" s="13">
        <v>7500</v>
      </c>
      <c r="H127" s="14"/>
      <c r="I127" s="13">
        <v>7500</v>
      </c>
    </row>
    <row r="128" spans="1:9" x14ac:dyDescent="0.3">
      <c r="A128" s="1"/>
      <c r="B128" s="1"/>
      <c r="C128" s="1"/>
      <c r="D128" s="17"/>
      <c r="E128" s="17"/>
      <c r="F128" s="17" t="s">
        <v>121</v>
      </c>
      <c r="G128" s="13">
        <v>2500</v>
      </c>
      <c r="H128" s="14"/>
      <c r="I128" s="13">
        <v>2500</v>
      </c>
    </row>
    <row r="129" spans="1:9" x14ac:dyDescent="0.3">
      <c r="A129" s="1"/>
      <c r="B129" s="1"/>
      <c r="C129" s="1"/>
      <c r="D129" s="17"/>
      <c r="E129" s="17"/>
      <c r="F129" s="17" t="s">
        <v>122</v>
      </c>
      <c r="G129" s="13">
        <v>0</v>
      </c>
      <c r="H129" s="14"/>
      <c r="I129" s="13">
        <v>0</v>
      </c>
    </row>
    <row r="130" spans="1:9" x14ac:dyDescent="0.3">
      <c r="A130" s="1"/>
      <c r="B130" s="1"/>
      <c r="C130" s="1"/>
      <c r="D130" s="17"/>
      <c r="E130" s="17"/>
      <c r="F130" s="17" t="s">
        <v>123</v>
      </c>
      <c r="G130" s="13">
        <v>0</v>
      </c>
      <c r="H130" s="14"/>
      <c r="I130" s="13">
        <v>0</v>
      </c>
    </row>
    <row r="131" spans="1:9" x14ac:dyDescent="0.3">
      <c r="A131" s="1"/>
      <c r="B131" s="1"/>
      <c r="C131" s="1"/>
      <c r="D131" s="17"/>
      <c r="E131" s="17"/>
      <c r="F131" s="17" t="s">
        <v>124</v>
      </c>
      <c r="G131" s="13">
        <v>7000</v>
      </c>
      <c r="H131" s="14"/>
      <c r="I131" s="18">
        <f>400*12</f>
        <v>4800</v>
      </c>
    </row>
    <row r="132" spans="1:9" x14ac:dyDescent="0.3">
      <c r="A132" s="1"/>
      <c r="B132" s="1"/>
      <c r="C132" s="1"/>
      <c r="D132" s="17"/>
      <c r="E132" s="17"/>
      <c r="F132" s="17" t="s">
        <v>125</v>
      </c>
      <c r="G132" s="13">
        <v>4000</v>
      </c>
      <c r="H132" s="14"/>
      <c r="I132" s="13">
        <v>4000</v>
      </c>
    </row>
    <row r="133" spans="1:9" x14ac:dyDescent="0.3">
      <c r="A133" s="1"/>
      <c r="B133" s="1"/>
      <c r="C133" s="1"/>
      <c r="D133" s="17"/>
      <c r="E133" s="17"/>
      <c r="F133" s="17" t="s">
        <v>126</v>
      </c>
      <c r="G133" s="13">
        <v>15000</v>
      </c>
      <c r="H133" s="14"/>
      <c r="I133" s="18">
        <v>20000</v>
      </c>
    </row>
    <row r="134" spans="1:9" x14ac:dyDescent="0.3">
      <c r="A134" s="1"/>
      <c r="B134" s="1"/>
      <c r="C134" s="1"/>
      <c r="D134" s="17"/>
      <c r="E134" s="17"/>
      <c r="F134" s="17" t="s">
        <v>127</v>
      </c>
      <c r="G134" s="13">
        <v>4000</v>
      </c>
      <c r="H134" s="14"/>
      <c r="I134" s="13">
        <v>4000</v>
      </c>
    </row>
    <row r="135" spans="1:9" x14ac:dyDescent="0.3">
      <c r="A135" s="1"/>
      <c r="B135" s="1"/>
      <c r="C135" s="1"/>
      <c r="D135" s="17"/>
      <c r="E135" s="17"/>
      <c r="F135" s="17" t="s">
        <v>128</v>
      </c>
      <c r="G135" s="13">
        <v>2500</v>
      </c>
      <c r="H135" s="14"/>
      <c r="I135" s="13">
        <v>2500</v>
      </c>
    </row>
    <row r="136" spans="1:9" x14ac:dyDescent="0.3">
      <c r="A136" s="1"/>
      <c r="B136" s="1"/>
      <c r="C136" s="1"/>
      <c r="D136" s="17"/>
      <c r="E136" s="17"/>
      <c r="F136" s="17" t="s">
        <v>129</v>
      </c>
      <c r="G136" s="13">
        <v>1000</v>
      </c>
      <c r="H136" s="14"/>
      <c r="I136" s="18">
        <v>3000</v>
      </c>
    </row>
    <row r="137" spans="1:9" x14ac:dyDescent="0.3">
      <c r="A137" s="1"/>
      <c r="B137" s="1"/>
      <c r="C137" s="1"/>
      <c r="D137" s="17"/>
      <c r="E137" s="17"/>
      <c r="F137" s="17" t="s">
        <v>130</v>
      </c>
      <c r="G137" s="13">
        <v>4500</v>
      </c>
      <c r="H137" s="14"/>
      <c r="I137" s="18">
        <v>9000</v>
      </c>
    </row>
    <row r="138" spans="1:9" x14ac:dyDescent="0.3">
      <c r="A138" s="1"/>
      <c r="B138" s="1"/>
      <c r="C138" s="1"/>
      <c r="D138" s="17"/>
      <c r="E138" s="17"/>
      <c r="F138" s="17" t="s">
        <v>131</v>
      </c>
      <c r="G138" s="13">
        <v>1000</v>
      </c>
      <c r="H138" s="14"/>
      <c r="I138" s="13">
        <v>1000</v>
      </c>
    </row>
    <row r="139" spans="1:9" x14ac:dyDescent="0.3">
      <c r="A139" s="1"/>
      <c r="B139" s="1"/>
      <c r="C139" s="1"/>
      <c r="D139" s="17"/>
      <c r="E139" s="17"/>
      <c r="F139" s="17" t="s">
        <v>132</v>
      </c>
      <c r="G139" s="13">
        <v>10000</v>
      </c>
      <c r="H139" s="14"/>
      <c r="I139" s="13">
        <v>10000</v>
      </c>
    </row>
    <row r="140" spans="1:9" x14ac:dyDescent="0.3">
      <c r="A140" s="1"/>
      <c r="B140" s="1"/>
      <c r="C140" s="1"/>
      <c r="D140" s="17"/>
      <c r="E140" s="17"/>
      <c r="F140" s="17" t="s">
        <v>133</v>
      </c>
      <c r="G140" s="13">
        <v>7000</v>
      </c>
      <c r="H140" s="14"/>
      <c r="I140" s="13">
        <v>7000</v>
      </c>
    </row>
    <row r="141" spans="1:9" x14ac:dyDescent="0.3">
      <c r="A141" s="1"/>
      <c r="B141" s="1"/>
      <c r="C141" s="1"/>
      <c r="D141" s="17"/>
      <c r="E141" s="17"/>
      <c r="F141" s="17" t="s">
        <v>134</v>
      </c>
      <c r="G141" s="13">
        <v>2000</v>
      </c>
      <c r="H141" s="14"/>
      <c r="I141" s="13">
        <v>2000</v>
      </c>
    </row>
    <row r="142" spans="1:9" x14ac:dyDescent="0.3">
      <c r="A142" s="1"/>
      <c r="B142" s="1"/>
      <c r="C142" s="1"/>
      <c r="D142" s="17"/>
      <c r="E142" s="17"/>
      <c r="F142" s="17" t="s">
        <v>135</v>
      </c>
      <c r="G142" s="13">
        <v>315000</v>
      </c>
      <c r="H142" s="14"/>
      <c r="I142" s="18">
        <f>315000+61387.99+923.44+49.6+2998.97+26000-4215-1000-10000+5000</f>
        <v>396144.99999999994</v>
      </c>
    </row>
    <row r="143" spans="1:9" x14ac:dyDescent="0.3">
      <c r="A143" s="1"/>
      <c r="B143" s="1"/>
      <c r="C143" s="1"/>
      <c r="D143" s="17"/>
      <c r="E143" s="17"/>
      <c r="F143" s="17" t="s">
        <v>198</v>
      </c>
      <c r="G143" s="13">
        <v>17275</v>
      </c>
      <c r="H143" s="14"/>
      <c r="I143" s="13">
        <v>0</v>
      </c>
    </row>
    <row r="144" spans="1:9" x14ac:dyDescent="0.3">
      <c r="A144" s="1"/>
      <c r="B144" s="1"/>
      <c r="C144" s="1"/>
      <c r="D144" s="17"/>
      <c r="E144" s="17"/>
      <c r="F144" s="17" t="s">
        <v>199</v>
      </c>
      <c r="G144" s="13">
        <v>5000</v>
      </c>
      <c r="H144" s="14"/>
      <c r="I144" s="13">
        <v>0</v>
      </c>
    </row>
    <row r="145" spans="1:10" x14ac:dyDescent="0.3">
      <c r="A145" s="1"/>
      <c r="B145" s="1"/>
      <c r="C145" s="1"/>
      <c r="D145" s="17"/>
      <c r="E145" s="17"/>
      <c r="F145" s="17" t="s">
        <v>136</v>
      </c>
      <c r="G145" s="13">
        <v>4000</v>
      </c>
      <c r="H145" s="14"/>
      <c r="I145" s="13">
        <v>4000</v>
      </c>
    </row>
    <row r="146" spans="1:10" x14ac:dyDescent="0.3">
      <c r="A146" s="1"/>
      <c r="B146" s="1"/>
      <c r="C146" s="1"/>
      <c r="D146" s="17"/>
      <c r="E146" s="17" t="s">
        <v>137</v>
      </c>
      <c r="F146" s="17"/>
      <c r="G146" s="13">
        <v>429275</v>
      </c>
      <c r="H146" s="14"/>
      <c r="I146" s="13">
        <f>SUM(I126:I145)</f>
        <v>499444.99999999994</v>
      </c>
    </row>
    <row r="147" spans="1:10" x14ac:dyDescent="0.3">
      <c r="A147" s="1"/>
      <c r="B147" s="1"/>
      <c r="C147" s="1"/>
      <c r="D147" s="17"/>
      <c r="E147" s="17" t="s">
        <v>138</v>
      </c>
      <c r="F147" s="17"/>
      <c r="G147" s="13"/>
      <c r="H147" s="14"/>
      <c r="I147" s="13"/>
    </row>
    <row r="148" spans="1:10" x14ac:dyDescent="0.3">
      <c r="A148" s="1"/>
      <c r="B148" s="1"/>
      <c r="C148" s="1"/>
      <c r="D148" s="17"/>
      <c r="E148" s="17"/>
      <c r="F148" s="17" t="s">
        <v>139</v>
      </c>
      <c r="G148" s="13">
        <v>23000</v>
      </c>
      <c r="H148" s="14"/>
      <c r="I148" s="18">
        <f>23000*1.1</f>
        <v>25300.000000000004</v>
      </c>
    </row>
    <row r="149" spans="1:10" x14ac:dyDescent="0.3">
      <c r="A149" s="1"/>
      <c r="B149" s="1"/>
      <c r="C149" s="1"/>
      <c r="D149" s="17"/>
      <c r="E149" s="17"/>
      <c r="F149" s="17" t="s">
        <v>140</v>
      </c>
      <c r="G149" s="13">
        <v>4200</v>
      </c>
      <c r="H149" s="14"/>
      <c r="I149" s="13">
        <v>4200</v>
      </c>
    </row>
    <row r="150" spans="1:10" x14ac:dyDescent="0.3">
      <c r="A150" s="1"/>
      <c r="B150" s="1"/>
      <c r="C150" s="1"/>
      <c r="D150" s="17"/>
      <c r="E150" s="17"/>
      <c r="F150" s="17" t="s">
        <v>141</v>
      </c>
      <c r="G150" s="13">
        <v>3000</v>
      </c>
      <c r="H150" s="14"/>
      <c r="I150" s="13">
        <v>3000</v>
      </c>
    </row>
    <row r="151" spans="1:10" x14ac:dyDescent="0.3">
      <c r="A151" s="1"/>
      <c r="B151" s="1"/>
      <c r="C151" s="1"/>
      <c r="D151" s="17"/>
      <c r="E151" s="17"/>
      <c r="F151" s="17" t="s">
        <v>142</v>
      </c>
      <c r="G151" s="13">
        <v>0</v>
      </c>
      <c r="H151" s="14"/>
      <c r="I151" s="13">
        <v>0</v>
      </c>
    </row>
    <row r="152" spans="1:10" x14ac:dyDescent="0.3">
      <c r="A152" s="1"/>
      <c r="B152" s="1"/>
      <c r="C152" s="1"/>
      <c r="D152" s="17"/>
      <c r="E152" s="17"/>
      <c r="F152" s="17" t="s">
        <v>143</v>
      </c>
      <c r="G152" s="13">
        <v>0</v>
      </c>
      <c r="H152" s="14"/>
      <c r="I152" s="13">
        <v>0</v>
      </c>
    </row>
    <row r="153" spans="1:10" x14ac:dyDescent="0.3">
      <c r="A153" s="1"/>
      <c r="B153" s="1"/>
      <c r="C153" s="1"/>
      <c r="D153" s="17"/>
      <c r="E153" s="17"/>
      <c r="F153" s="17" t="s">
        <v>144</v>
      </c>
      <c r="G153" s="13">
        <v>0</v>
      </c>
      <c r="H153" s="14"/>
      <c r="I153" s="13">
        <v>0</v>
      </c>
    </row>
    <row r="154" spans="1:10" x14ac:dyDescent="0.3">
      <c r="A154" s="1"/>
      <c r="B154" s="1"/>
      <c r="C154" s="1"/>
      <c r="D154" s="17"/>
      <c r="E154" s="17"/>
      <c r="F154" s="17" t="s">
        <v>145</v>
      </c>
      <c r="G154" s="13">
        <v>0</v>
      </c>
      <c r="H154" s="14"/>
      <c r="I154" s="13">
        <v>0</v>
      </c>
    </row>
    <row r="155" spans="1:10" x14ac:dyDescent="0.3">
      <c r="A155" s="1"/>
      <c r="B155" s="1"/>
      <c r="C155" s="1"/>
      <c r="D155" s="17"/>
      <c r="E155" s="17"/>
      <c r="F155" s="17" t="s">
        <v>146</v>
      </c>
      <c r="G155" s="13">
        <v>2500</v>
      </c>
      <c r="H155" s="14"/>
      <c r="I155" s="18">
        <v>5000</v>
      </c>
    </row>
    <row r="156" spans="1:10" x14ac:dyDescent="0.3">
      <c r="A156" s="1"/>
      <c r="B156" s="1"/>
      <c r="C156" s="1"/>
      <c r="D156" s="17"/>
      <c r="E156" s="17"/>
      <c r="F156" s="17" t="s">
        <v>147</v>
      </c>
      <c r="G156" s="13">
        <v>1000</v>
      </c>
      <c r="H156" s="14"/>
      <c r="I156" s="13">
        <v>1000</v>
      </c>
    </row>
    <row r="157" spans="1:10" x14ac:dyDescent="0.3">
      <c r="A157" s="1"/>
      <c r="B157" s="1"/>
      <c r="C157" s="1"/>
      <c r="D157" s="17"/>
      <c r="E157" s="17"/>
      <c r="F157" s="17" t="s">
        <v>148</v>
      </c>
      <c r="G157" s="13">
        <v>2000</v>
      </c>
      <c r="H157" s="14"/>
      <c r="I157" s="18">
        <v>5000</v>
      </c>
    </row>
    <row r="158" spans="1:10" x14ac:dyDescent="0.3">
      <c r="A158" s="1"/>
      <c r="B158" s="1"/>
      <c r="C158" s="1"/>
      <c r="D158" s="17"/>
      <c r="E158" s="17"/>
      <c r="F158" s="17" t="s">
        <v>149</v>
      </c>
      <c r="G158" s="13">
        <v>2000</v>
      </c>
      <c r="H158" s="14"/>
      <c r="I158" s="18">
        <v>5000</v>
      </c>
      <c r="J158">
        <f>66000/(40*52)</f>
        <v>31.73076923076923</v>
      </c>
    </row>
    <row r="159" spans="1:10" x14ac:dyDescent="0.3">
      <c r="A159" s="1"/>
      <c r="B159" s="1"/>
      <c r="C159" s="1"/>
      <c r="D159" s="17"/>
      <c r="E159" s="17"/>
      <c r="F159" s="17" t="s">
        <v>150</v>
      </c>
      <c r="G159" s="13">
        <v>2000</v>
      </c>
      <c r="H159" s="14"/>
      <c r="I159" s="13">
        <v>2000</v>
      </c>
    </row>
    <row r="160" spans="1:10" x14ac:dyDescent="0.3">
      <c r="A160" s="1"/>
      <c r="B160" s="1"/>
      <c r="C160" s="1"/>
      <c r="D160" s="17"/>
      <c r="E160" s="17"/>
      <c r="F160" s="17" t="s">
        <v>151</v>
      </c>
      <c r="G160" s="13">
        <v>2000</v>
      </c>
      <c r="H160" s="14"/>
      <c r="I160" s="13">
        <v>2000</v>
      </c>
    </row>
    <row r="161" spans="1:9" x14ac:dyDescent="0.3">
      <c r="A161" s="1"/>
      <c r="B161" s="1"/>
      <c r="C161" s="1"/>
      <c r="D161" s="17"/>
      <c r="E161" s="17"/>
      <c r="F161" s="17" t="s">
        <v>152</v>
      </c>
      <c r="G161" s="13">
        <v>1000</v>
      </c>
      <c r="H161" s="14"/>
      <c r="I161" s="13">
        <v>1000</v>
      </c>
    </row>
    <row r="162" spans="1:9" x14ac:dyDescent="0.3">
      <c r="A162" s="1"/>
      <c r="B162" s="1"/>
      <c r="C162" s="1"/>
      <c r="D162" s="17"/>
      <c r="E162" s="17"/>
      <c r="F162" s="17" t="s">
        <v>197</v>
      </c>
      <c r="G162" s="13">
        <v>1000</v>
      </c>
      <c r="H162" s="14"/>
      <c r="I162" s="13">
        <v>1000</v>
      </c>
    </row>
    <row r="163" spans="1:9" x14ac:dyDescent="0.3">
      <c r="A163" s="1"/>
      <c r="B163" s="1"/>
      <c r="C163" s="1"/>
      <c r="D163" s="17"/>
      <c r="E163" s="17"/>
      <c r="F163" s="17" t="s">
        <v>153</v>
      </c>
      <c r="G163" s="13">
        <v>3000</v>
      </c>
      <c r="H163" s="14"/>
      <c r="I163" s="13">
        <v>3000</v>
      </c>
    </row>
    <row r="164" spans="1:9" x14ac:dyDescent="0.3">
      <c r="A164" s="1"/>
      <c r="B164" s="1"/>
      <c r="C164" s="1"/>
      <c r="D164" s="17"/>
      <c r="E164" s="17"/>
      <c r="F164" s="17" t="s">
        <v>154</v>
      </c>
      <c r="G164" s="13">
        <v>0</v>
      </c>
      <c r="H164" s="14"/>
      <c r="I164" s="13">
        <v>0</v>
      </c>
    </row>
    <row r="165" spans="1:9" x14ac:dyDescent="0.3">
      <c r="A165" s="1"/>
      <c r="B165" s="1"/>
      <c r="C165" s="1"/>
      <c r="D165" s="17"/>
      <c r="E165" s="17"/>
      <c r="F165" s="17" t="s">
        <v>155</v>
      </c>
      <c r="G165" s="13">
        <v>3000</v>
      </c>
      <c r="H165" s="14"/>
      <c r="I165" s="13">
        <v>3000</v>
      </c>
    </row>
    <row r="166" spans="1:9" x14ac:dyDescent="0.3">
      <c r="A166" s="1"/>
      <c r="B166" s="1"/>
      <c r="C166" s="1"/>
      <c r="D166" s="17"/>
      <c r="E166" s="17" t="s">
        <v>156</v>
      </c>
      <c r="F166" s="17"/>
      <c r="G166" s="13">
        <v>49700</v>
      </c>
      <c r="H166" s="14"/>
      <c r="I166" s="13">
        <f>SUM(I148:I165)</f>
        <v>60500</v>
      </c>
    </row>
    <row r="167" spans="1:9" x14ac:dyDescent="0.3">
      <c r="A167" s="1"/>
      <c r="B167" s="1"/>
      <c r="C167" s="1"/>
      <c r="D167" s="17"/>
      <c r="E167" s="17" t="s">
        <v>157</v>
      </c>
      <c r="F167" s="17"/>
      <c r="G167" s="13"/>
      <c r="H167" s="14"/>
      <c r="I167" s="13"/>
    </row>
    <row r="168" spans="1:9" x14ac:dyDescent="0.3">
      <c r="A168" s="1"/>
      <c r="B168" s="1"/>
      <c r="C168" s="1"/>
      <c r="D168" s="17"/>
      <c r="E168" s="17"/>
      <c r="F168" s="17" t="s">
        <v>158</v>
      </c>
      <c r="G168" s="13">
        <v>250</v>
      </c>
      <c r="H168" s="14"/>
      <c r="I168" s="13">
        <v>250</v>
      </c>
    </row>
    <row r="169" spans="1:9" x14ac:dyDescent="0.3">
      <c r="A169" s="1"/>
      <c r="B169" s="1"/>
      <c r="C169" s="1"/>
      <c r="D169" s="17"/>
      <c r="E169" s="17"/>
      <c r="F169" s="17" t="s">
        <v>159</v>
      </c>
      <c r="G169" s="13">
        <v>250</v>
      </c>
      <c r="H169" s="14"/>
      <c r="I169" s="13">
        <v>250</v>
      </c>
    </row>
    <row r="170" spans="1:9" x14ac:dyDescent="0.3">
      <c r="A170" s="1"/>
      <c r="B170" s="1"/>
      <c r="C170" s="1"/>
      <c r="D170" s="17"/>
      <c r="E170" s="17" t="s">
        <v>160</v>
      </c>
      <c r="F170" s="17"/>
      <c r="G170" s="13">
        <v>500</v>
      </c>
      <c r="H170" s="14"/>
      <c r="I170" s="13">
        <f>SUM(I168:I169)</f>
        <v>500</v>
      </c>
    </row>
    <row r="171" spans="1:9" x14ac:dyDescent="0.3">
      <c r="A171" s="1"/>
      <c r="B171" s="1"/>
      <c r="C171" s="1"/>
      <c r="D171" s="17"/>
      <c r="E171" s="17" t="s">
        <v>161</v>
      </c>
      <c r="F171" s="17"/>
      <c r="G171" s="13"/>
      <c r="H171" s="14"/>
      <c r="I171" s="13"/>
    </row>
    <row r="172" spans="1:9" x14ac:dyDescent="0.3">
      <c r="A172" s="1"/>
      <c r="B172" s="1"/>
      <c r="C172" s="1"/>
      <c r="D172" s="17"/>
      <c r="E172" s="17"/>
      <c r="F172" s="17" t="s">
        <v>162</v>
      </c>
      <c r="G172" s="13">
        <v>17000</v>
      </c>
      <c r="H172" s="14"/>
      <c r="I172" s="18">
        <f>17000*1.1</f>
        <v>18700</v>
      </c>
    </row>
    <row r="173" spans="1:9" x14ac:dyDescent="0.3">
      <c r="A173" s="1"/>
      <c r="B173" s="1"/>
      <c r="C173" s="1"/>
      <c r="D173" s="17"/>
      <c r="E173" s="17"/>
      <c r="F173" s="17" t="s">
        <v>163</v>
      </c>
      <c r="G173" s="13">
        <v>1000</v>
      </c>
      <c r="H173" s="14"/>
      <c r="I173" s="13">
        <v>1000</v>
      </c>
    </row>
    <row r="174" spans="1:9" x14ac:dyDescent="0.3">
      <c r="A174" s="1"/>
      <c r="B174" s="1"/>
      <c r="C174" s="1"/>
      <c r="D174" s="17"/>
      <c r="E174" s="17"/>
      <c r="F174" s="17" t="s">
        <v>164</v>
      </c>
      <c r="G174" s="13">
        <v>700</v>
      </c>
      <c r="H174" s="14"/>
      <c r="I174" s="13">
        <v>700</v>
      </c>
    </row>
    <row r="175" spans="1:9" x14ac:dyDescent="0.3">
      <c r="A175" s="1"/>
      <c r="B175" s="1"/>
      <c r="C175" s="1"/>
      <c r="D175" s="17"/>
      <c r="E175" s="17"/>
      <c r="F175" s="17" t="s">
        <v>165</v>
      </c>
      <c r="G175" s="13">
        <v>0</v>
      </c>
      <c r="H175" s="14"/>
      <c r="I175" s="13">
        <v>0</v>
      </c>
    </row>
    <row r="176" spans="1:9" x14ac:dyDescent="0.3">
      <c r="A176" s="1"/>
      <c r="B176" s="1"/>
      <c r="C176" s="1"/>
      <c r="D176" s="17"/>
      <c r="E176" s="17"/>
      <c r="F176" s="17" t="s">
        <v>166</v>
      </c>
      <c r="G176" s="13">
        <v>0</v>
      </c>
      <c r="H176" s="14"/>
      <c r="I176" s="13">
        <v>0</v>
      </c>
    </row>
    <row r="177" spans="1:9" x14ac:dyDescent="0.3">
      <c r="A177" s="1"/>
      <c r="B177" s="1"/>
      <c r="C177" s="1"/>
      <c r="D177" s="17"/>
      <c r="E177" s="17"/>
      <c r="F177" s="17" t="s">
        <v>167</v>
      </c>
      <c r="G177" s="13">
        <v>0</v>
      </c>
      <c r="H177" s="14"/>
      <c r="I177" s="13">
        <v>0</v>
      </c>
    </row>
    <row r="178" spans="1:9" x14ac:dyDescent="0.3">
      <c r="A178" s="1"/>
      <c r="B178" s="1"/>
      <c r="C178" s="1"/>
      <c r="D178" s="17"/>
      <c r="E178" s="17"/>
      <c r="F178" s="17" t="s">
        <v>168</v>
      </c>
      <c r="G178" s="13">
        <v>1250</v>
      </c>
      <c r="H178" s="14"/>
      <c r="I178" s="13">
        <v>1250</v>
      </c>
    </row>
    <row r="179" spans="1:9" x14ac:dyDescent="0.3">
      <c r="A179" s="1"/>
      <c r="B179" s="1"/>
      <c r="C179" s="1"/>
      <c r="D179" s="17"/>
      <c r="E179" s="17"/>
      <c r="F179" s="17" t="s">
        <v>169</v>
      </c>
      <c r="G179" s="13">
        <v>3000</v>
      </c>
      <c r="H179" s="14"/>
      <c r="I179" s="18">
        <v>4000</v>
      </c>
    </row>
    <row r="180" spans="1:9" x14ac:dyDescent="0.3">
      <c r="A180" s="1"/>
      <c r="B180" s="1"/>
      <c r="C180" s="1"/>
      <c r="D180" s="17"/>
      <c r="E180" s="17"/>
      <c r="F180" s="17" t="s">
        <v>170</v>
      </c>
      <c r="G180" s="13">
        <v>750</v>
      </c>
      <c r="H180" s="14"/>
      <c r="I180" s="13">
        <v>750</v>
      </c>
    </row>
    <row r="181" spans="1:9" x14ac:dyDescent="0.3">
      <c r="A181" s="1"/>
      <c r="B181" s="1"/>
      <c r="C181" s="1"/>
      <c r="D181" s="17"/>
      <c r="E181" s="17"/>
      <c r="F181" s="17" t="s">
        <v>171</v>
      </c>
      <c r="G181" s="13">
        <v>500</v>
      </c>
      <c r="H181" s="14"/>
      <c r="I181" s="13">
        <v>0</v>
      </c>
    </row>
    <row r="182" spans="1:9" x14ac:dyDescent="0.3">
      <c r="A182" s="1"/>
      <c r="B182" s="1"/>
      <c r="C182" s="1"/>
      <c r="D182" s="17"/>
      <c r="E182" s="17"/>
      <c r="F182" s="17" t="s">
        <v>172</v>
      </c>
      <c r="G182" s="13">
        <v>600</v>
      </c>
      <c r="H182" s="14"/>
      <c r="I182" s="13">
        <v>600</v>
      </c>
    </row>
    <row r="183" spans="1:9" x14ac:dyDescent="0.3">
      <c r="A183" s="1"/>
      <c r="B183" s="1"/>
      <c r="C183" s="1"/>
      <c r="D183" s="17"/>
      <c r="E183" s="17"/>
      <c r="F183" s="17" t="s">
        <v>173</v>
      </c>
      <c r="G183" s="13">
        <v>600</v>
      </c>
      <c r="H183" s="14"/>
      <c r="I183" s="13">
        <v>600</v>
      </c>
    </row>
    <row r="184" spans="1:9" x14ac:dyDescent="0.3">
      <c r="A184" s="1"/>
      <c r="B184" s="1"/>
      <c r="C184" s="1"/>
      <c r="D184" s="17"/>
      <c r="E184" s="17"/>
      <c r="F184" s="17" t="s">
        <v>174</v>
      </c>
      <c r="G184" s="13">
        <v>4000</v>
      </c>
      <c r="H184" s="14"/>
      <c r="I184" s="13">
        <v>4000</v>
      </c>
    </row>
    <row r="185" spans="1:9" x14ac:dyDescent="0.3">
      <c r="A185" s="1"/>
      <c r="B185" s="1"/>
      <c r="C185" s="1"/>
      <c r="D185" s="17"/>
      <c r="E185" s="17"/>
      <c r="F185" s="17" t="s">
        <v>175</v>
      </c>
      <c r="G185" s="13">
        <v>3000</v>
      </c>
      <c r="H185" s="14"/>
      <c r="I185" s="13">
        <v>3000</v>
      </c>
    </row>
    <row r="186" spans="1:9" x14ac:dyDescent="0.3">
      <c r="A186" s="1"/>
      <c r="B186" s="1"/>
      <c r="C186" s="1"/>
      <c r="D186" s="17"/>
      <c r="E186" s="17"/>
      <c r="F186" s="17" t="s">
        <v>176</v>
      </c>
      <c r="G186" s="13">
        <v>100</v>
      </c>
      <c r="H186" s="14"/>
      <c r="I186" s="18">
        <v>1000</v>
      </c>
    </row>
    <row r="187" spans="1:9" x14ac:dyDescent="0.3">
      <c r="A187" s="1"/>
      <c r="B187" s="1"/>
      <c r="C187" s="1"/>
      <c r="D187" s="17"/>
      <c r="E187" s="17"/>
      <c r="F187" s="17" t="s">
        <v>196</v>
      </c>
      <c r="G187" s="13">
        <v>3000</v>
      </c>
      <c r="H187" s="14"/>
      <c r="I187" s="13">
        <v>1000</v>
      </c>
    </row>
    <row r="188" spans="1:9" x14ac:dyDescent="0.3">
      <c r="A188" s="1"/>
      <c r="B188" s="1"/>
      <c r="C188" s="1"/>
      <c r="D188" s="17"/>
      <c r="E188" s="17"/>
      <c r="F188" s="17" t="s">
        <v>177</v>
      </c>
      <c r="G188" s="13">
        <v>250</v>
      </c>
      <c r="H188" s="14"/>
      <c r="I188" s="13">
        <v>250</v>
      </c>
    </row>
    <row r="189" spans="1:9" x14ac:dyDescent="0.3">
      <c r="A189" s="1"/>
      <c r="B189" s="1"/>
      <c r="C189" s="1"/>
      <c r="D189" s="17"/>
      <c r="E189" s="17"/>
      <c r="F189" s="17" t="s">
        <v>178</v>
      </c>
      <c r="G189" s="13">
        <v>200</v>
      </c>
      <c r="H189" s="14"/>
      <c r="I189" s="13">
        <v>200</v>
      </c>
    </row>
    <row r="190" spans="1:9" x14ac:dyDescent="0.3">
      <c r="A190" s="1"/>
      <c r="B190" s="1"/>
      <c r="C190" s="1"/>
      <c r="D190" s="17"/>
      <c r="E190" s="17"/>
      <c r="F190" s="17" t="s">
        <v>179</v>
      </c>
      <c r="G190" s="13">
        <v>2000</v>
      </c>
      <c r="H190" s="14"/>
      <c r="I190" s="13">
        <v>2000</v>
      </c>
    </row>
    <row r="191" spans="1:9" x14ac:dyDescent="0.3">
      <c r="A191" s="1"/>
      <c r="B191" s="1"/>
      <c r="C191" s="1"/>
      <c r="D191" s="17"/>
      <c r="E191" s="17"/>
      <c r="F191" s="17" t="s">
        <v>180</v>
      </c>
      <c r="G191" s="13">
        <v>1000</v>
      </c>
      <c r="H191" s="14"/>
      <c r="I191" s="13">
        <v>3000</v>
      </c>
    </row>
    <row r="192" spans="1:9" x14ac:dyDescent="0.3">
      <c r="A192" s="1"/>
      <c r="B192" s="1"/>
      <c r="C192" s="1"/>
      <c r="D192" s="17"/>
      <c r="E192" s="17"/>
      <c r="F192" s="17" t="s">
        <v>181</v>
      </c>
      <c r="G192" s="13">
        <v>0</v>
      </c>
      <c r="H192" s="14"/>
      <c r="I192" s="13">
        <v>0</v>
      </c>
    </row>
    <row r="193" spans="1:9" x14ac:dyDescent="0.3">
      <c r="A193" s="1"/>
      <c r="B193" s="1"/>
      <c r="C193" s="1"/>
      <c r="D193" s="17"/>
      <c r="E193" s="17"/>
      <c r="F193" s="17" t="s">
        <v>182</v>
      </c>
      <c r="G193" s="13">
        <v>1500</v>
      </c>
      <c r="H193" s="14"/>
      <c r="I193" s="13">
        <v>1500</v>
      </c>
    </row>
    <row r="194" spans="1:9" x14ac:dyDescent="0.3">
      <c r="A194" s="1"/>
      <c r="B194" s="1"/>
      <c r="C194" s="1"/>
      <c r="D194" s="17"/>
      <c r="E194" s="17" t="s">
        <v>183</v>
      </c>
      <c r="F194" s="17"/>
      <c r="G194" s="13">
        <v>40450</v>
      </c>
      <c r="H194" s="14"/>
      <c r="I194" s="13">
        <f>SUM(I172:I193)</f>
        <v>43550</v>
      </c>
    </row>
    <row r="195" spans="1:9" x14ac:dyDescent="0.3">
      <c r="A195" s="1"/>
      <c r="B195" s="1"/>
      <c r="C195" s="1"/>
      <c r="D195" s="17"/>
      <c r="E195" s="17" t="s">
        <v>184</v>
      </c>
      <c r="F195" s="17"/>
      <c r="G195" s="13"/>
      <c r="H195" s="14"/>
      <c r="I195" s="13"/>
    </row>
    <row r="196" spans="1:9" x14ac:dyDescent="0.3">
      <c r="A196" s="1"/>
      <c r="B196" s="1"/>
      <c r="C196" s="1"/>
      <c r="D196" s="17"/>
      <c r="E196" s="17"/>
      <c r="F196" s="17" t="s">
        <v>185</v>
      </c>
      <c r="G196" s="13">
        <v>1250</v>
      </c>
      <c r="H196" s="14"/>
      <c r="I196" s="13">
        <v>1250</v>
      </c>
    </row>
    <row r="197" spans="1:9" x14ac:dyDescent="0.3">
      <c r="A197" s="1"/>
      <c r="B197" s="1"/>
      <c r="C197" s="1"/>
      <c r="D197" s="17"/>
      <c r="E197" s="17"/>
      <c r="F197" s="17" t="s">
        <v>186</v>
      </c>
      <c r="G197" s="13">
        <v>3000</v>
      </c>
      <c r="H197" s="14"/>
      <c r="I197" s="18">
        <v>4000</v>
      </c>
    </row>
    <row r="198" spans="1:9" x14ac:dyDescent="0.3">
      <c r="A198" s="1"/>
      <c r="B198" s="1"/>
      <c r="C198" s="1"/>
      <c r="D198" s="17"/>
      <c r="E198" s="17"/>
      <c r="F198" s="17" t="s">
        <v>187</v>
      </c>
      <c r="G198" s="13">
        <v>1000</v>
      </c>
      <c r="H198" s="14"/>
      <c r="I198" s="13">
        <v>1000</v>
      </c>
    </row>
    <row r="199" spans="1:9" x14ac:dyDescent="0.3">
      <c r="A199" s="1"/>
      <c r="B199" s="1"/>
      <c r="C199" s="1"/>
      <c r="D199" s="17"/>
      <c r="E199" s="17"/>
      <c r="F199" s="17" t="s">
        <v>188</v>
      </c>
      <c r="G199" s="13">
        <v>250</v>
      </c>
      <c r="H199" s="14"/>
      <c r="I199" s="13">
        <v>250</v>
      </c>
    </row>
    <row r="200" spans="1:9" x14ac:dyDescent="0.3">
      <c r="A200" s="1"/>
      <c r="B200" s="1"/>
      <c r="C200" s="1"/>
      <c r="D200" s="17"/>
      <c r="E200" s="17"/>
      <c r="F200" s="17" t="s">
        <v>189</v>
      </c>
      <c r="G200" s="13">
        <v>250</v>
      </c>
      <c r="H200" s="14"/>
      <c r="I200" s="13">
        <v>250</v>
      </c>
    </row>
    <row r="201" spans="1:9" x14ac:dyDescent="0.3">
      <c r="A201" s="1"/>
      <c r="B201" s="1"/>
      <c r="C201" s="1"/>
      <c r="D201" s="17"/>
      <c r="E201" s="17"/>
      <c r="F201" s="17" t="s">
        <v>190</v>
      </c>
      <c r="G201" s="13">
        <v>1250</v>
      </c>
      <c r="H201" s="14"/>
      <c r="I201" s="13">
        <v>1250</v>
      </c>
    </row>
    <row r="202" spans="1:9" x14ac:dyDescent="0.3">
      <c r="A202" s="1"/>
      <c r="B202" s="1"/>
      <c r="C202" s="1"/>
      <c r="D202" s="17"/>
      <c r="E202" s="17"/>
      <c r="F202" s="17" t="s">
        <v>191</v>
      </c>
      <c r="G202" s="13">
        <v>1300</v>
      </c>
      <c r="H202" s="14"/>
      <c r="I202" s="13">
        <v>1300</v>
      </c>
    </row>
    <row r="203" spans="1:9" x14ac:dyDescent="0.3">
      <c r="A203" s="1"/>
      <c r="B203" s="1"/>
      <c r="C203" s="1"/>
      <c r="D203" s="17"/>
      <c r="E203" s="17" t="s">
        <v>192</v>
      </c>
      <c r="F203" s="17"/>
      <c r="G203" s="13">
        <v>8300</v>
      </c>
      <c r="H203" s="14"/>
      <c r="I203" s="13">
        <f>SUM(I196:I202)</f>
        <v>9300</v>
      </c>
    </row>
    <row r="204" spans="1:9" x14ac:dyDescent="0.3">
      <c r="A204" s="1"/>
      <c r="B204" s="1"/>
      <c r="C204" s="1"/>
      <c r="D204" s="17" t="s">
        <v>193</v>
      </c>
      <c r="E204" s="17"/>
      <c r="F204" s="17"/>
      <c r="G204" s="13">
        <v>749831</v>
      </c>
      <c r="H204" s="14"/>
      <c r="I204" s="13">
        <f>SUM(I203,I194,I170,I166,I146,I124,I119,I116,I113,I104,I99,I96,I89,I86,I66,I62)</f>
        <v>836146</v>
      </c>
    </row>
    <row r="205" spans="1:9" x14ac:dyDescent="0.3">
      <c r="A205" s="1"/>
      <c r="B205" s="1" t="s">
        <v>194</v>
      </c>
      <c r="C205" s="1"/>
      <c r="D205" s="17"/>
      <c r="E205" s="17"/>
      <c r="F205" s="17"/>
      <c r="G205" s="13">
        <v>0</v>
      </c>
      <c r="H205" s="14"/>
      <c r="I205" s="13">
        <f>I52-I204</f>
        <v>0</v>
      </c>
    </row>
    <row r="206" spans="1:9" s="6" customFormat="1" ht="10.199999999999999" x14ac:dyDescent="0.2">
      <c r="A206" s="1" t="s">
        <v>195</v>
      </c>
      <c r="B206" s="1"/>
      <c r="C206" s="1"/>
      <c r="D206" s="1"/>
      <c r="E206" s="1"/>
      <c r="F206" s="1"/>
      <c r="G206" s="15">
        <v>0</v>
      </c>
      <c r="H206" s="16"/>
      <c r="I206" s="15">
        <f>I205</f>
        <v>0</v>
      </c>
    </row>
  </sheetData>
  <pageMargins left="0.25" right="0.25" top="0.75" bottom="0.75" header="0.3" footer="0.3"/>
  <pageSetup scale="74" fitToHeight="0"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Phillips</dc:creator>
  <cp:lastModifiedBy>Louise Cody</cp:lastModifiedBy>
  <cp:lastPrinted>2023-10-25T20:49:45Z</cp:lastPrinted>
  <dcterms:created xsi:type="dcterms:W3CDTF">2021-08-12T21:02:01Z</dcterms:created>
  <dcterms:modified xsi:type="dcterms:W3CDTF">2023-10-30T22:35:37Z</dcterms:modified>
</cp:coreProperties>
</file>